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4"/>
  </bookViews>
  <sheets>
    <sheet name="Bieu 01" sheetId="1" r:id="rId1"/>
    <sheet name="Biểu 2" sheetId="2" r:id="rId2"/>
    <sheet name="Biểu 3" sheetId="3" r:id="rId3"/>
    <sheet name="Biểu 4" sheetId="4" r:id="rId4"/>
    <sheet name="Biểu 5" sheetId="5" r:id="rId5"/>
  </sheets>
  <definedNames>
    <definedName name="_xlnm.Print_Titles" localSheetId="0">'Bieu 01'!$4:$5</definedName>
    <definedName name="_xlnm.Print_Titles" localSheetId="1">'Biểu 2'!$4:$6</definedName>
    <definedName name="_xlnm.Print_Titles" localSheetId="2">'Biểu 3'!$4:$5</definedName>
    <definedName name="_xlnm.Print_Titles" localSheetId="3">'Biểu 4'!$4:$6</definedName>
    <definedName name="_xlnm.Print_Titles" localSheetId="4">'Biểu 5'!$5:$7</definedName>
  </definedNames>
  <calcPr fullCalcOnLoad="1"/>
</workbook>
</file>

<file path=xl/sharedStrings.xml><?xml version="1.0" encoding="utf-8"?>
<sst xmlns="http://schemas.openxmlformats.org/spreadsheetml/2006/main" count="571" uniqueCount="381">
  <si>
    <t>STT</t>
  </si>
  <si>
    <t>Tên công trình, dự án</t>
  </si>
  <si>
    <t>Căn cứ pháp lý 
thực hiện dự án</t>
  </si>
  <si>
    <t>Trong đó</t>
  </si>
  <si>
    <t>Các loại đất NN còn lại</t>
  </si>
  <si>
    <t>Ghi chú</t>
  </si>
  <si>
    <t>Đất rừng phòng hộ</t>
  </si>
  <si>
    <t>Đất rừng đặc dụng</t>
  </si>
  <si>
    <t>Đất trồng lúa LUA</t>
  </si>
  <si>
    <t>Biểu số 01</t>
  </si>
  <si>
    <t>Đất phi nông nghiệp và đất chưa sử dụng</t>
  </si>
  <si>
    <t>Đất rừng sản xuất</t>
  </si>
  <si>
    <t>I</t>
  </si>
  <si>
    <t>II</t>
  </si>
  <si>
    <t>III</t>
  </si>
  <si>
    <t>IV</t>
  </si>
  <si>
    <t>V</t>
  </si>
  <si>
    <t>VI</t>
  </si>
  <si>
    <t>Cải tạo, chỉnh trang đường Ba Lan (đoạn từ chợ Ba Lan đến cổng nhà máy đóng tàu Ba Lan)</t>
  </si>
  <si>
    <t>Đấu nối các họng đường từ đường gom Nguyễn Văn Cừ với các khu đô thị cột 5, cột 8 của Licogi</t>
  </si>
  <si>
    <t>Đường nối Khu công nghiệp Cái Lân qua Khu công nghiệp Việt Hưng đến đường cao tốc Hạ Long - Vân Đồn</t>
  </si>
  <si>
    <t>An Sinh</t>
  </si>
  <si>
    <t>Khu nhà ở công nhân và chuyên gia phục vụ Khu công nghiệp Đông Mai</t>
  </si>
  <si>
    <t xml:space="preserve">Dân cư khu 4 </t>
  </si>
  <si>
    <t xml:space="preserve">Khu đô thị mới tại khu vực Núi Hạm </t>
  </si>
  <si>
    <t>Cầu Cửa lục 3 (trên địa bàn thành phố Hạ Long)</t>
  </si>
  <si>
    <t>Cầu Cửa lục 1 (trên địa bàn thành phố Hạ Long)</t>
  </si>
  <si>
    <t>Cập nhật vào Điều chỉnh quy hoạch sử dụng đất đến năm 2020 thành phố Hạ Long</t>
  </si>
  <si>
    <t>Xã Nam Sơn</t>
  </si>
  <si>
    <t>Xã Đồn Đạc</t>
  </si>
  <si>
    <t>Cấp nước sinh hoạt phục vụ 04 xã vùng cao</t>
  </si>
  <si>
    <t>Khu vực lấy đất đắp phục vụ dự án Cải tạo, nâng cấp vị trí xung yếu đê Đồng Rui, xã Đồng Rui, huyện Tiên Yên</t>
  </si>
  <si>
    <t>Dự án điểm dân cư tập trung tại thôn 1</t>
  </si>
  <si>
    <t>Điểm dân cư tự xây thôn Phủ Liễn</t>
  </si>
  <si>
    <t>Thị trấn Ba Chẽ</t>
  </si>
  <si>
    <t>VII</t>
  </si>
  <si>
    <t>VIII</t>
  </si>
  <si>
    <t>IX</t>
  </si>
  <si>
    <t>X</t>
  </si>
  <si>
    <t>Chợ Hà An</t>
  </si>
  <si>
    <t>Cải tạo chỉnh trang tuyến đường lên dốc Nhà thờ tại khu phố 3, phường Bạch Đằng</t>
  </si>
  <si>
    <t>QĐ số 8361 ngày 03/10/2019 của UBND TP Hạ Long phê duyệt QH tỷ lệ 1/500; QĐ số 8463 ngày 08/10/2019 của UBND TP phê duyệt chủ trương đầu tư</t>
  </si>
  <si>
    <t>Nâng cấp tuyến đường liên phường tổ 7, 8, 9 phường Hà Trung sang phường Hồng Hà (sau Công an tỉnh)</t>
  </si>
  <si>
    <t>Xây dựng hoàn thiện tuyến đường đấu nối giữa Trường PTCS Hùng Thắng mới với đường trục Hùng Thắng</t>
  </si>
  <si>
    <t>Cải tạo, chỉnh trang đường Lê Lợi phường Yết Kiêu (Tỉnh lộ 336 cũ) đoạn từ ngã 3 Lê Lợi đến khu Bến phà cũ</t>
  </si>
  <si>
    <t xml:space="preserve"> Nghị quyết số 209/NQ-HĐND ngày 26/10/2019 của HĐND tỉnh phê duyệt chủ trương đầu tư các dự án giao thông động lực tỉnh Quảng Ninh</t>
  </si>
  <si>
    <t>Nghị quyết số 209/NQ-HĐND ngày 26/10/2019 của HĐND tỉnh phê duyệt chủ trương đầu tư các dự án giao thông động lực tỉnh Quảng Ninh</t>
  </si>
  <si>
    <t>Huyện Hải Hà (07 dự án, công trình)</t>
  </si>
  <si>
    <t>Diện tích theo quy hoạch được phê duyệt là 1,58 ha (trong đó diện tích thu hồi thực hiện dự án đợt 1 là 1,31 ha)</t>
  </si>
  <si>
    <t>Quyết định 7415a/QĐ-UBND ngày 23/11/2018 của UBND thành phố Uông Bí phê duyệt quy hoạch chi tiết xây dựng; Quyết định  6721/QĐ-UBND ngày 26/8/2019 của UBND thành phố Uông Bí phê duyệt chủ trương đầu tư</t>
  </si>
  <si>
    <t>Đấu nối hạ tầng giao thông phía Nam dự án khu dân cư đô thị Công Thành đoạn cuối tuyến đường đôi của dự án với khu dân cư hiện trạng và thảm asphan khu dân cư  hiện trạng</t>
  </si>
  <si>
    <t>Phường Yên Thanh</t>
  </si>
  <si>
    <t>Phường Phương Đông</t>
  </si>
  <si>
    <t>Huyện Ba Chẽ (08 dự án, công trình)</t>
  </si>
  <si>
    <t>Thị trấn Trới</t>
  </si>
  <si>
    <t>Nâng công suất Trạm biến áp 220KV Tràng Bạch</t>
  </si>
  <si>
    <t>Thị xã Quảng Yên (05 dự án, công trình)</t>
  </si>
  <si>
    <t>Huyện Cô Tô (03 dự án, công trình)</t>
  </si>
  <si>
    <t>Điểm phục vụ bưu cục đảo Trần</t>
  </si>
  <si>
    <t>Xã Thanh Lân</t>
  </si>
  <si>
    <t>Thị trấn Cô Tô</t>
  </si>
  <si>
    <t>Xã  Tình Húc</t>
  </si>
  <si>
    <t>Xã Lục Hồn</t>
  </si>
  <si>
    <t>Xã Đồng Văn</t>
  </si>
  <si>
    <t>Xã Hoành Mô</t>
  </si>
  <si>
    <t>XI</t>
  </si>
  <si>
    <t>Biểu số 02</t>
  </si>
  <si>
    <t>DANH MỤC CÁC CÔNG TRÌNH DỰ ÁN CHUYỂN MỤC ĐÍCH SỬ DỤNG ĐẤT THEO ĐIỀU 58 LUẬT ĐẤT ĐAI 2013 
ĐỂ THỰC HIỆN CÁC CÔNG TRÌNH, DỰ ÁN ĐỢT 5 NĂM 2019 TRÊN ĐỊA BÀN TỈNH</t>
  </si>
  <si>
    <t>Diện tích chuyển mục đích sử dụng từ các loại đất (ha)</t>
  </si>
  <si>
    <t xml:space="preserve">Đất trồng lúa </t>
  </si>
  <si>
    <t>Tổng đất trồng lúa (LUA)</t>
  </si>
  <si>
    <t>Đất chuyên trồng lúa (LUC)</t>
  </si>
  <si>
    <t>Đất trồng lúa khác (LUK)</t>
  </si>
  <si>
    <t>Thành phố Uông Bí (05 công trình, dự án)</t>
  </si>
  <si>
    <t>Phường Nam  Khê</t>
  </si>
  <si>
    <t>Thành phố Hạ Long (02 công trình, dự án)</t>
  </si>
  <si>
    <t>Căn cứ chiến đấu số 1 thành phố Hạ Long, tại phường Việt Hưng, thành phố Hạ Long (giai đoạn 1)</t>
  </si>
  <si>
    <t>Thị xã Đông Triều (07 công trình, dự án)</t>
  </si>
  <si>
    <t>Thị xã Quảng Yên (04 công trình, dự án)</t>
  </si>
  <si>
    <t>Thành phố Cẩm Phả ( 02 dự án, công trình)</t>
  </si>
  <si>
    <t xml:space="preserve">Dự án xây dựng mặt bằng sân công nghiệp mỏ Tây Bắc Ngã Hai </t>
  </si>
  <si>
    <t>Thành phố Móng Cái ( 04 dự án, công trình)</t>
  </si>
  <si>
    <t>Khu đô thị mới Ninh Dương (giai đoạn 1)</t>
  </si>
  <si>
    <t>Huyện Hải Hà ( 08 dự án, công trình)</t>
  </si>
  <si>
    <t>Khu dân dân cư đô thị tại xã Quảng Trung</t>
  </si>
  <si>
    <t>Quyết định số 3655/QĐ-UBND ngày 12/10/2018 của UBND huyện về phê duyệt chủ trương đầu tư</t>
  </si>
  <si>
    <t>Hệ thống cống tiêu thoát nước khu dân cư hiện trạng chợ Trung tâm Hải Hà 2</t>
  </si>
  <si>
    <t>Huyện Bình Liêu (03 công trình, dự án)</t>
  </si>
  <si>
    <t>Biểu số 03</t>
  </si>
  <si>
    <t>Đức Chính</t>
  </si>
  <si>
    <t>Trung tâm văn hóa xã Hồng Phong</t>
  </si>
  <si>
    <t>Hồng Phong</t>
  </si>
  <si>
    <t>Đường đấu nối từ đường tỉnh 398B (tỉnh Hải Dương) với đường tỉnh 345 (tỉnh Quảng Ninh)</t>
  </si>
  <si>
    <t>Tổng cộng</t>
  </si>
  <si>
    <t>Biểu số 04</t>
  </si>
  <si>
    <t>DANH MỤC DỰ ÁN, CÔNG TRÌNH QUYẾT ĐỊNH CHỦ TRƯƠNG CHUYỂN MỤC ĐÍCH SỬ DỤNG RỪNG SANG MỤC ĐÍCH KHÁC TRÊN ĐỊA BÀN TỈNH (ĐỢT 4) NĂM 2019</t>
  </si>
  <si>
    <t>Tên Dự án, Công trình</t>
  </si>
  <si>
    <t>Diện tích thực hiện dự án (ha)</t>
  </si>
  <si>
    <t>Diện tích có rừng quyết định chủ trương chuyển mục đích sử dụng rừng sang mục đích khác (ha)</t>
  </si>
  <si>
    <t>Căn cứ pháp lý</t>
  </si>
  <si>
    <t>Rừng sản xuất</t>
  </si>
  <si>
    <t xml:space="preserve"> Rừng phòng hộ</t>
  </si>
  <si>
    <t>Rừng tự nhiên</t>
  </si>
  <si>
    <t>Rừng trồng</t>
  </si>
  <si>
    <t>Cầu Cửa Lục 1 (trên địa bàn huyện Hoành Bồ)</t>
  </si>
  <si>
    <t>Cập nhật vào Điều chỉnh quy hoạch sử dụng đất đến năm 2020 huyện Hoành Bồ</t>
  </si>
  <si>
    <t>Huyện Hoành Bồ (06 công trình, dự án)</t>
  </si>
  <si>
    <t>DANH MỤC CÁC CÔNG TRÌNH DỰ ÁN THU HỒI ĐẤT THEO QUY ĐỊNH TẠI KHOẢN 3  ĐIỀU 62 LUẬT ĐẤT ĐAI NĂM 2013 THỰC HIỆN CÁC CÔNG TRÌNH,  DỰ ÁN  ĐỢT 5 NĂM 2019 TRÊN ĐỊA BÀN TỈNH</t>
  </si>
  <si>
    <r>
      <t xml:space="preserve">Địa điểm thực hiện dự án
</t>
    </r>
    <r>
      <rPr>
        <sz val="12"/>
        <rFont val="Times New Roman"/>
        <family val="1"/>
      </rPr>
      <t>(xã, phường, thị trấn)</t>
    </r>
  </si>
  <si>
    <r>
      <t xml:space="preserve">Diện tích thực hiện
 dự án </t>
    </r>
    <r>
      <rPr>
        <sz val="12"/>
        <rFont val="Times New Roman"/>
        <family val="1"/>
      </rPr>
      <t>(ha)</t>
    </r>
  </si>
  <si>
    <r>
      <t xml:space="preserve">Diện tích cần thu hồi </t>
    </r>
    <r>
      <rPr>
        <sz val="12"/>
        <rFont val="Times New Roman"/>
        <family val="1"/>
      </rPr>
      <t>(ha)</t>
    </r>
  </si>
  <si>
    <t>Khu dân cư xen kẹp tại tổ 45C, khu 12</t>
  </si>
  <si>
    <t>Phường Quang Trung</t>
  </si>
  <si>
    <t>Quyết định 1514/QĐ-UBND ngày 03/4/2019 của UBND thành phố Uông Bí phê duyệt quy hoạch chi tiết xây dựng; Nghị quyết 753/NQ-HĐND ngày 24/7/2019 của HĐND thành phố Uông Bí phê duyệt chủ trương đầu tư</t>
  </si>
  <si>
    <t xml:space="preserve">Đấu nối giao thông từ tổ 16 khu Bí Giàng sang dự án của Công ty cổ phần đầu tư xây dựng và thương mại Tân Thành  </t>
  </si>
  <si>
    <t xml:space="preserve">Quyết định số 7729/QĐ-UBND ngày 08/10/2019 của UBND thành phố Uông Bí phê duyệt Quy hoạch chi tiết xây dựng; Quyết định số 142/QĐ-UBND ngày 02/8/2019 của UBND  phường Yên Thanh phê chuẩn danh mục dự án thực hiện chuẩn bị đầu tư trong năm 2019, phục vụ lập kế hoạch đầu tư xây dựng năm 2020 </t>
  </si>
  <si>
    <t>Tuyến đường bê tông, rãnh thoát nước tổ 33A, 33B khu Cầu Sến</t>
  </si>
  <si>
    <t>Phương Yên Thanh</t>
  </si>
  <si>
    <t xml:space="preserve">Quyết định số 6293/QĐ-UBND ngày 31/7/2019 của UBND thành phố Uông Bí phê duyệt chi tiết xây dựng; Quyết định số 142/QĐ-UBND ngày 02/8/2019 của UBND  phường Yên Thanh phê chuẩn danh mục dự án thực hiện chuẩn bị đầu tư trong năm 2019, phục vụ lập kế hoạch đầu tư xây dựng năm 2020 </t>
  </si>
  <si>
    <t>Khu dân cư xen kẹp tại tổ 3, khu Nam Tân</t>
  </si>
  <si>
    <t xml:space="preserve"> Phường Nam  Khê</t>
  </si>
  <si>
    <t>Nhà văn hóa khu Chạp Khê</t>
  </si>
  <si>
    <t>Nhóm nhà ở tại khu 3</t>
  </si>
  <si>
    <t xml:space="preserve"> Phường Quang Trung</t>
  </si>
  <si>
    <t>Quyết định số 2493/QĐ-UBND ngày 26/4/2019 của UBND thành phố Uông Bí phê duyệt quy hoạch chi tiết tỷ lệ 1/500; Nghị quyết số 741/NQ-HĐND ngày 24/7/2019 của HĐND thành phố Uông Bí phê duyệt chủ trương đầu tư</t>
  </si>
  <si>
    <t>Quyết định 7023a/QĐ-UBND ngày 5/9/2019 của UBND thành phố Uông Bí phê duyệt chủ trương đầu tư; Quyết định số 6022a/QĐ-UBND ngày 19/7/2019 của UBND thành phố Uông Bí điều chỉnh 1 số nội dung của Quy hoạch chi tiết xây dựng tỷ lệ 1/500 Khu dân cư đô thị Công Thành tại phường Yên Thanh, thành phố Uông Bí</t>
  </si>
  <si>
    <t>Đất ở xen cư phía Đông cầu Miếu Thán 2</t>
  </si>
  <si>
    <t>Phường Vàng Danh</t>
  </si>
  <si>
    <t>Quyết định số 7199/QĐ-UBND ngày 06/11/2018 của UBND thành phố Uông Bí phê duyệt mặt bằng quy hoạch; Quyết định số 222/QĐ-UBND ngày 30/10/2018 của UBND Phường Vàng Danh phê duyệt báo cáo kinh tế kỹ thuật xây dựng công trình</t>
  </si>
  <si>
    <t>Nhóm nhà ở tại tổ 3, khu Tân Lập  (khu dân cư sau Bưu điện Phương Đông)</t>
  </si>
  <si>
    <t>Quyết định số 7166/QĐ-UBND ngày 16/9/2019 của UBND thành phố Uông Bí phê duyệt quy hoạch chi tiết tỷ lệ 1/500; Nghị quyết số 753/NQ-HĐND ngày 24/7/2019 của HĐND thành phố Uông Bí phê duyệt chủ trương đầu tư</t>
  </si>
  <si>
    <t>Khu tự xây, tái định cư và khu dân cư cải tạo Bãi Muối</t>
  </si>
  <si>
    <t>Phường Cao Thắng</t>
  </si>
  <si>
    <t>Quyết định số 908 ngày 02/4/2014 của UBND thành phố Hạ Long phê duyệt điều chỉnh quy hoạch chi tiết tỷ lệ 1/500; Quyết định số 1608/QĐ-UBND ngày 03/7/2013 của UBND thành phố Hạ Long phê duyệt điều chỉnh dự án đầu tư</t>
  </si>
  <si>
    <t>Phường Giếng Đáy</t>
  </si>
  <si>
    <t>Quyết định số 7280QĐ-UBND ngày 04/9/2019 của UBND thành phố Hạ Long phê duyệt quy hoạch tỷ lệ 1/500; Nghị quyết số 114/NQ-HĐND ngày 21/9/2019 của HĐND thành phố Hạ Long phê chuẩn danh mục các dự án</t>
  </si>
  <si>
    <t>Hạ tầng kỹ thuật thực hiện quy hoạch chi tiết tỷ lệ 1/500 -Chỉ giới, cải tạo và chỉnh trang hai bên tỉnh lộ 337 (đoạn từ lối rẽ vào UBND phường Hà Khánh đến trụ sở Công ty công nghiệp Hóa chất mỏ Quảng Ninh) và khu dân cư tự xây thuộc khu 4</t>
  </si>
  <si>
    <t>Phường Hà Khánh</t>
  </si>
  <si>
    <t>Quyết định số 150/QĐ-UBND ngày 23/01/2014 của UBND thành phố Hạ Long phê duyệt quy hoạch chi tiết tỷ lệ 1/500; Nghị quyết số 114/NQ-HĐND ngày 21/9/2019 của HĐND thành phố Hạ Long phê chuẩn danh mục các dự án</t>
  </si>
  <si>
    <t>Phường Hồng Hà</t>
  </si>
  <si>
    <t>Quyết định số 7450/QĐ-UBND ngày 09/9/2019 của UBND thành phố Hạ Long phê duyệt Quy hoạch tổng mặt bằng tỷ lệ 1/500; Nghị quyết số 114/NQ-HĐND ngày 21/9/2019 của HĐND thành phố Hạ Long phê chuẩn danh mục các dự án</t>
  </si>
  <si>
    <t>Hạ tầng kỹ thuật khu tự xây đất đèn</t>
  </si>
  <si>
    <t>Quyết định số 6654/QĐ-UBND ngày 11/10/2018 của UBND thành phố Hạ Long phê duyệt quy hoạch chi tiết tỷ lệ 1/500; Quyết định số 7104/QĐ-UBND ngày 30/10/2018 của UBND thành phố Hạ Long phê duyệt dự án đầu tư công trình</t>
  </si>
  <si>
    <t>Phường Giếng Đáy, Việt Hưng, Hà Khẩu</t>
  </si>
  <si>
    <t>Đối với diện tích dự án đi qua đất quốc phòng (0,37 ha) chỉ được thực hiện sau khi có ý kiến của Bộ Quốc phòng</t>
  </si>
  <si>
    <t xml:space="preserve">Phường Hồng Hà, Hà Tu </t>
  </si>
  <si>
    <t>Quyết định số 255/QĐ-UBND ngày 21/1/2019 của UBND thành phố Hạ Long phê duyệt quy hoạch</t>
  </si>
  <si>
    <t>Phường Bạch Đằng</t>
  </si>
  <si>
    <t>Cải tạo, nâng cấp tuyến đường tại tổ 3, khu 1 (đoạn đi qua cổng trường tiểu học Hữu Nghị)</t>
  </si>
  <si>
    <t>Quyết định số 8359/QĐ-UBND ngày 03/10/2019 của UBND thành phố Hạ Long phê duyệt quy hoạch tỷ lệ 1/500; Quyết định số 8462/QĐ-UBND ngày 08/10/2019 của UBND thành phố Hạ Long phê duyệt chủ trương đầu tư</t>
  </si>
  <si>
    <t>Cống thoát nước tại khu 7, khu 8  (giáp ranh dự án HTKT khu dân cư khu 7, khu 8 phường Hà Khẩu và khu dân cư hiện trạng)</t>
  </si>
  <si>
    <t>Phường Hà Khẩu</t>
  </si>
  <si>
    <t>Quyết định số 1495/QĐ-UBND ngày 28/8/2008 của UBND thành phố Hạ Long phê duyệt quy hoạch tỷ lệ 1/500; Bản đồ Tổng mặt bằng xây dựng tỷ lệ 1/200</t>
  </si>
  <si>
    <t>Phường Hà Trung</t>
  </si>
  <si>
    <t>Quyết định số 8706/QĐ-UBND ngày 15/10/2019 của UBND thành phố Hạ Long phê duyệt quy hoạch tỷ lệ 1/500; Quyết định số 8813/QĐ-UBND ngày 18/10/2019 của UBND thành phố Hạ Long phê duyệt chủ trương đầu tư</t>
  </si>
  <si>
    <t>Đầu tư hệ thống lan can và đường gom dọc đường Nguyễn Văn Cừ, đoạn qua tổ 4 khu 8</t>
  </si>
  <si>
    <t>Quyết định số 6788/QĐ-UBND ngày 17/10/2019 của UBND thành phố Hạ Long phê duyệt quy hoạch tỷ lệ 1/500; Quyết định số 8573/QĐ-UBND ngày 11/10/2019 của UBND thành phố Hạ Long phê duyệt chủ trương đầu tư</t>
  </si>
  <si>
    <t>Xây dựng cống thoát nước và cải tạo nền đường tổ 10 khu 4</t>
  </si>
  <si>
    <t>Quyết định số 7358/QĐ-UBND ngày 05/9/2019 của UBND thành phố Hạ Long phê duyệt quy hoạch tỷ lệ 1/500; Quyết định số 7661/QĐ-UBND ngày 16/9/2019 của UBND thành phố Hạ Long phê duyệt chủ trương đầu tư</t>
  </si>
  <si>
    <t>Cải tạo mặt đường và hệ thống thoát nước tổ 5 khu 9</t>
  </si>
  <si>
    <t>Quyết định số 8308/QĐ-UBND ngày 02/10/2019 của UBND thành phố Hạ Long phê duyệt quy hoạch tỷ lệ 1/500; Quyết định số 8588/QĐ-UBND ngày 11/10/2019 của UBND thành phố Hạ Long phê duyệt chủ trương đầu tư</t>
  </si>
  <si>
    <t>Cống thoát nước tổ 12, 14 và 15 khu 9</t>
  </si>
  <si>
    <t>Quyết định số 8307/QĐ-UBND ngày 02/10/2019 của UBND thành phố Hạ Long phê duyệt quy hoạch tỷ lệ 1/500; Quyết định số 8587/QĐ-UBND ngày 11/10/2019 của UBND thành phố Hạ Long phê duyệt chủ trương đầu tư</t>
  </si>
  <si>
    <t>Hạng mục: Tuyến đường đấu nối từ đường EC Hùng Thắng đến trước trụ sở UBND phường Hùng Thắng thuộc dự án: Trụ sở Đảng ủy-HĐND-UBND phường Hùng Thắng</t>
  </si>
  <si>
    <t>Phường Hùng Thắng</t>
  </si>
  <si>
    <t>Bản đồ Tổng mặt bằng xây dựng tỷ lệ 1/250; Nghị quyết số 113/NQ-HĐND ngày 21/9/2019 của HĐND thành phố Hạ Long phê duyệt chủ trương điều chỉnh các dự án</t>
  </si>
  <si>
    <t>Quyết định số 8572/QĐ-UBND ngày 11/10/2019 của UBND thành phố Hạ Long phê duyệt chủ trương đầu tư dự án; Bản đồ quy hoạch Tổng mặt bằng tỷ lệ 1/500</t>
  </si>
  <si>
    <t>Phường Yết Kiêu</t>
  </si>
  <si>
    <t>Quyết định số 6740/QĐ-UBND ngày 22/8/2019 của UBND thành phố Hạ Long phê duyệt quy hoạch chi tiết xây dựng tỷ lệ 1/500; Nghị quyết số 114/NQ-HĐND ngày 21/9/2019 của HĐND thành phố Hạ Long phê chuẩn danh mục các dự án</t>
  </si>
  <si>
    <t>Đường dọc mương thoát nước từ cầu nước Mặn (phường Hà Lầm) đến cầu trắng K67 (phường Hà Khánh) - Giai đoạn 2: đoạn từ khu đô thị Cienco 5 đến cầu nước Mặn, phường Hà Lầm</t>
  </si>
  <si>
    <t>Phường Cao Thắng, Hà Lầm</t>
  </si>
  <si>
    <t>Quyết định số 6680/QĐ-UBND ngày 12/10/2018 của UBND thành phố Hạ Long phê duyệt quy hoạch điều chỉnh mặt bằng tuyến tỷ lệ 1/500; Quyết định số 4034/QĐ-UBND ngày 28/10/2016 của UBND thành phố Hạ Long phê duyệt dự án đầu tư</t>
  </si>
  <si>
    <t>Phường Mạo Khê</t>
  </si>
  <si>
    <t>Quyết định số 1043/QĐ-UBND ngày 26/7/2019 của UBND thị xã Đông Triều phê duyệt quy hoạch chi tiết xây dựng tỷ lệ 1/500.</t>
  </si>
  <si>
    <t>Khu dân cư tại thôn Đạm Thủy</t>
  </si>
  <si>
    <t>Xã Thủy An</t>
  </si>
  <si>
    <t>Nghị quyết số 13/2019/NQ-HĐND ngày 13/7/2019 của HĐND thị xã Đông Triều bổ sung danh mục dự án, công trình vào kế hoạch đầu tư công trung hạn 2016 - 2020; Quyết định số 1596/QĐ-UBND ngày 22/11/2019 của UBND thị xã Đông Triều phê duyệt quy hoạch chi tiết tỷ lệ 1/500</t>
  </si>
  <si>
    <t>Khu dân cư tại khu Yên Lãng</t>
  </si>
  <si>
    <t>Xã Yên Thọ</t>
  </si>
  <si>
    <t>Nghị quyết số 13/2019/NQ-HĐND ngày 13/7/2019 của HĐND thị xã Đông Triều bổ sung danh mục dự án, công trình vào kế hoạch đầu tư công trung hạn 2016 - 2020; Quyết định số 1597/QĐ-UBND ngày 22/11/2019 của UBND thị xã Đông Triều phê duyệt quy hoạch chi tiết tỷ lệ 1/500</t>
  </si>
  <si>
    <t>Khu dân cư tại khu Kim Thành</t>
  </si>
  <si>
    <t>Phường Kim Sơn</t>
  </si>
  <si>
    <t>Nghị quyết số 13/2019/NQ-HĐND ngày 13/7/2019 của HĐND thị xã Đông Triều bổ sung danh mục dự án, công trình vào kế hoạch đầu tư công trung hạn 2016 - 2020; Quyết định số 1595/QĐ-UBND ngày 22/11/2019 của UBND thị xã Đông Triều phê duyệt quy hoạch chi tiết tỷ lệ 1/500</t>
  </si>
  <si>
    <t>Nâng công suất xử lý nước thải mỏ than Mạo Khê</t>
  </si>
  <si>
    <t>Quyết định số 1602/QĐ-UBND ngày 22/11/2019  phê duyệt quy hoạch chi tiết tỷ lệ 1/500; Quyết định số 2307/QĐ-TKV ngày 26/12/2018 giao kế hoạch đầu tư năm 2019 Công ty TNHH MTV Môi trường - TKV</t>
  </si>
  <si>
    <t>Tu bổ tôn tạo di tích mộ cổ Trại Lốc và mộ cổ Nghĩa Hưng</t>
  </si>
  <si>
    <t>Xã An Sinh</t>
  </si>
  <si>
    <t>Quyết định số 1524/QĐ-UBND ngày 30/10/2019 của UBND thị xã Đông Triều phê duyệt Báo cáo kinh tế kỹ thuật công trình</t>
  </si>
  <si>
    <t>Cải tạo, chỉnh trang nghĩa trang nhân dân phường Kim Sơn, tại khu Nhuệ Hổ</t>
  </si>
  <si>
    <t>Quyết định số 1549/QĐ-UBND ngày 06/11/2019 của UBND thị xã Đông Triều phê duyệt quy hoạch chi tiết tỷ lệ 1/500</t>
  </si>
  <si>
    <t>Cải tạo, chỉnh trang nghĩa trang nhân dân phường Xuân Sơn, tại khu Xuân Viên 3</t>
  </si>
  <si>
    <t>Phường Xuân Sơn</t>
  </si>
  <si>
    <t>Quyết định số 1548/QĐ-UBND ngày 06/11/2019 của UBND thị xã Đông Triều phê duyệt quy hoạch chi tiết tỷ lệ 1/500</t>
  </si>
  <si>
    <t>Quyết định số 508/QĐ-UBND ngày 13/5/2019 của UBND thị xã Đông Triều phê duyệt quy hoạch tổng mặt bằng tỷ lệ 1/500; Quyết định số 1188/QĐ-EVNNPT ngày 11/9/2019 của Tổng công ty Truyền tải điện Quốc gia phê duyệt dự án</t>
  </si>
  <si>
    <t>Khu dân cư Vĩnh Hòa (khu C)</t>
  </si>
  <si>
    <t>Nghị quyết số 13/2019/NQ-HĐND ngày 13/7/2019 của HĐND thị xã Đông Triều bổ sung danh mục dự án, công trình vào kế hoạch đầu tư công trung hạn 2016 - 2020; Quyết định số 430/QĐ-UBND ngày 27/3/2018 của UBND thị xã Đông Triều phê duyệt quy hoạch</t>
  </si>
  <si>
    <t>Tuyến đường vào căn cứ chiến đấu và thao trường huấn luyện tổng hợp</t>
  </si>
  <si>
    <t>Phường Mạo Khê, xã 
Bình Khê</t>
  </si>
  <si>
    <t>Quyết định số 1375/QĐ-UBND ngày 02/10/2019 của UBND thị xã Đông Triều phê duyệt quy hoạch chi tiết mặt bằng tuyến; Quyết định số 1325/QĐ-UBND ngày 25/9/2019 của UBND thị xã Đông Triều phê duyệt Báo cáo kinh tế kỹ thuật</t>
  </si>
  <si>
    <t>Quy hoạch xen cư số 16, xóm 3</t>
  </si>
  <si>
    <t>Xã Tiền Phong</t>
  </si>
  <si>
    <t>Quyết định 1999/QĐ-UBND ngày 20/6/2019 của UBND thị xã Quảng Yên phê duyệt quy hoạch chi tiết xây dựng tỷ lệ 1/500; Quyết định số 80/QĐ-UBND ngày 02/10/2019 của UBND xã Tiền Phong phê duyêt chủ trương đầu tư</t>
  </si>
  <si>
    <t>Đường đầu nối, hoàn trả đường dân sinh khu vực phí Tây Nam, Trung tâm y tế thị xã Quảng Yên</t>
  </si>
  <si>
    <t>Xã Tiền An</t>
  </si>
  <si>
    <t>Quyết định 3915/QĐ-UBND ngày17/10/2019 của UBND thị xã phê Quảng Yên phê duyệt quy hoạch chi tiết xây dựng tỷ lệ 1/500; Quyết định số 124a/QĐ-UBND ngày 04/11/2019 của UBDN xã Tiền An phê duyệt chủ trương đầu tư</t>
  </si>
  <si>
    <t>Phường Đông Mai</t>
  </si>
  <si>
    <t>Quyết định 1792/QĐ-UBND ngày 110/8/2017 của UBND thị xã Quảng Yên phê duyệt quy hoạch chi tiết xây dựng tỷ lệ 1/500; Quyết định số 1177/QĐ-UBND ngày 19/3/2019 của Ủy ban nhân dân tỉnh phê duyệt kế hoạch lựa chọn nhà đầu tư</t>
  </si>
  <si>
    <t xml:space="preserve">Phường Hà An </t>
  </si>
  <si>
    <t>Quyết định số 3621/QĐ-UBND ngày 27/9/2019 của UBND thị xã Quảng Yên phê duyệt quy hoạch</t>
  </si>
  <si>
    <t>Dự án khai thác mỏ đá sét Núi Na 2</t>
  </si>
  <si>
    <t>Xã Sông Khoai, phường Đông Mai</t>
  </si>
  <si>
    <t>Quyết định 373/QĐ-UBND ngày 02/02/2016 của UBND tỉnh phê duyệt quy hoạch chi tiết xây dựng tỷ lệ 1/500; Giấy phép khai thác khoáng sản số 366/GP-BTNMT ngày 31/01/2018 của Bộ Tài nguyên và Môi trường</t>
  </si>
  <si>
    <t>Tràn xả lũ dự phòng và hệ thống thoát lũ sau tràn hồ chứa nước Khe Cát</t>
  </si>
  <si>
    <t xml:space="preserve">Xã Hải Lạng </t>
  </si>
  <si>
    <t>Quyết định số 4376/QĐ-UBND ngày 31/10/2018 của UBND tỉnh phê duyệt chủ trương đầu tư dự án; Quyết định 4577/QĐ-UBND ngày 30/10/2019 của UBND tỉnh phê duyệt dự án đầu tư</t>
  </si>
  <si>
    <t>Nâng cấp một số ngầm tràn trên đường tỉnh 330 địa phận huyện Ba Chẽ - Giai đoạn 3</t>
  </si>
  <si>
    <t>Xã Thanh Lâm, Thanh Sơn, Nam Sơn</t>
  </si>
  <si>
    <t>Quyết định số 68/QĐ-HĐND ngày 11/9/2018 của HĐND tỉnh phê duyệt chủ trương dự án; Quyết định số 3323/QĐ-UBND ngày 09/8/2019 của UBND tỉnh phê duyệt dự án</t>
  </si>
  <si>
    <t>Cải tạo mở rộng khu sử lý rác thải sinh hoạt bằng phương pháp đốt</t>
  </si>
  <si>
    <t>Quyết định số 624/QĐ-UBND ngày 29/3/2019 của UBND huyện Ba Chẽ phê duyệt hồ sơ báo cáo kinh tế kỹ thuật công trình</t>
  </si>
  <si>
    <t>Xã Lương Mông</t>
  </si>
  <si>
    <t>Quyết định số 54/QĐ-HĐND ngày 11/9/2018 của HĐND tỉnh phê duyệt chủ trương đầu tư; Quyết định số 4536/QĐ-UBND ngày 28/10/2019 của UBND tỉnh phê duyệt dự án đầu tư</t>
  </si>
  <si>
    <t>Thị trấn Ba Chẽ</t>
  </si>
  <si>
    <t>Quyết định số 1928/QĐ-UBND ngày 12/9/2018 của UBND huyện Ba Chẽ phê duyệt quy hoạch chi tiết xây dựng tỷ lệ 1/500; Quyết định số 2378/QĐ-UBND ngày 30/10/2017 của UBND huyện Ba Chẽ phê duyệt Báo cáo kinh tế kỹ thuật</t>
  </si>
  <si>
    <t>Quyết định số 39/QĐ-HĐND ngày 20/10/2017 của HĐND tỉnh phê duyệt chủ trương đầu tư dự án Cải tạo, nâng cấp vị trí xung yếu đê Đồng Rui, xã Đồng Rui, huyện Tiên Yên; Quyết định số 4297/QĐ-UBND ngày 31/10/2017 của UBND tỉnh phê duyệt dự án đầu tư xây dựng công trình: Cải tạo, nâng cấp vị trí xung yếu đê Đồng Rui, xã Đồng Rui, huyện Tiên Yên</t>
  </si>
  <si>
    <t>Xây mới đập, đường ống dẫn nước (công trình thủy lợi kết hợp nước sinh hoạt Khe Gia phục vụ 06 thôn và các khu hành chính của xã Đạp Thanh (hạng mục: trạm bơm, trạm xử lý nước, bể chứa)</t>
  </si>
  <si>
    <t>Xã Đạp Thanh</t>
  </si>
  <si>
    <t>Quyết định số 2525/QĐ-UBND ngày 30/10/2018 của UBND huyện Ba Chẽ phê duyệt Báo cáo kinh tế kỹ thuật</t>
  </si>
  <si>
    <t>Nghĩa trang nhân dân thị trấn Ba Chẽ (Hạng mục: Hạ tầng giai đoạn 1)</t>
  </si>
  <si>
    <t>Quyết định số 1004/QĐ-UBND của UBND huyện Ba Chẽ phê duyệt quy hoạch chi tiết xây dựng tỷ lệ 1/500; Quyết định số 2359/QĐ-UBND ngày 15/10/2019 của UBND huyện Ba Chẽ phê duyệt Báo cáo kinh tế kỹ thuật</t>
  </si>
  <si>
    <t>Cầu nối đường tỉnh 330 với trung tâm thị trấn Ba Chẽ</t>
  </si>
  <si>
    <t>Quyết định số 73a/QĐ-HĐND ngày 12/9/2018 của HĐND huyện Ba Chẽ phê duyệt chủ trương đầu tư dự án</t>
  </si>
  <si>
    <t>Huyện Hoành Bồ (04 dự án, công trình)</t>
  </si>
  <si>
    <t xml:space="preserve"> Xã Bằng Cả</t>
  </si>
  <si>
    <t>Quyết định số 4786 /QĐ-UBND ngày 11/12/2017 của UBND huyện Hoành Bồ phê duyệt quy hoạch</t>
  </si>
  <si>
    <t>Xã Đồng Sơn</t>
  </si>
  <si>
    <t xml:space="preserve">Quyết định số 2819/QĐ-UBND ngày 27/11/2014 của UBND huyện Hoành Bồ phê duyệt quy hoạch; Quyết định số 2951/QĐ-UBND ngày 25/10/2018 của UBND huyện Hoành Bồ phê duyệt điều chỉnh quy hoạch; Quyết định số 3487/QĐ-UBND của UBND huyện Hoành Bồ ngày 24/10/2019 phê duyệt chủ trương </t>
  </si>
  <si>
    <t>Cải tạo, nâng cấp, mở rộng tuyến đường đấu nối Tỉnh lộ 326 đến khu dân cư đô thị Bắc Sông Trới (nhánh vào Trụ sở UBND huyện đến khu đô thị Bắc Sông Trới)</t>
  </si>
  <si>
    <t>Quyết định số 06/QĐ-HĐND ngày10/6/2019 của HĐND huyện Hoành Bồ phê duyệt chủ trương đầu tư</t>
  </si>
  <si>
    <t>Quyết định số 336/QĐ-UBND ngày 31/01/2019 của UBND huyện Hoành Bồ phê duyệt điều chỉnh quy hoạch; Quyết định số 3340/QĐ-UBND ngày 31/12/2014 của UBND tỉnh điều chỉnh bổ sung quy hoạch phát triển hệ thống chợ tỉnh Quảng Ninh</t>
  </si>
  <si>
    <t>Thành phố Cẩm Phả (01 dự án)</t>
  </si>
  <si>
    <t>Tuyến mương từ hạ lưu cống qua Quốc lộ 18A đến cống 12 cửa nhà máy Nhiệt điện Mông Dương tại tổ 8 khu 8</t>
  </si>
  <si>
    <t>Phường Mông Dương</t>
  </si>
  <si>
    <t>Quyết định số 3727/QĐ-UBND ngày 26/9/2018 của UBND thành phố Cẩm Phả phê duyệt chủ trương đầu tư dự án; Quyết định số 4054/QĐ-UBND ngày 22/10/2018 của UBND thành phố Cẩm Phả  phê duyệt Báo cáo kinh tế kỹ thuật</t>
  </si>
  <si>
    <t>Đập thôn 3</t>
  </si>
  <si>
    <t xml:space="preserve"> Xã Quảng Sơn</t>
  </si>
  <si>
    <t>Quyết định số 1652/QĐ-UBND ngày 14/6/2017 của UBND huyện Hải Hà phê duyệt chủ trương đầu tư</t>
  </si>
  <si>
    <t>Kè chống sạt lở cấp bách bảo vệ giao thông, đất nông nghiệp và dân cư tại bản Quảng Mới</t>
  </si>
  <si>
    <t>Quyết định số 2712A/QĐ-UBND ngày 28/9/2016 của UBND huyện Hải Hà phê duyệt chủ trương đầu tư</t>
  </si>
  <si>
    <t>Dự án tu bổ, nâng cấp tuyến đê thôn 4</t>
  </si>
  <si>
    <t>Xã Đường Hoa</t>
  </si>
  <si>
    <t>Quyết định số 3964/QĐ-UBND ngày 30/10/2018 của UBND huyện Hải Hà phê duyệt chủ trương đầu tư</t>
  </si>
  <si>
    <t>Khu dân cư xen kẹp số 1 tại bản Mả Thầu Phố</t>
  </si>
  <si>
    <t>Xã Quảng Đức</t>
  </si>
  <si>
    <t>Quyết định số 1137/QĐ-UBND ngày 03/5/2019 của UBND huyện Hải Hà phê duyệt quy hoạch chi tiết tỷ lệ 1/500</t>
  </si>
  <si>
    <t>Khu dân bản Kháy Phầu</t>
  </si>
  <si>
    <t>Quyết định số 2468/QĐ-UBND ngày 20/8/2019 của UBND huyện Hải Hà phê duyệt quy hoạch chi tiết tỷ lệ 1/500</t>
  </si>
  <si>
    <t>Điểm xen cư, xen kẹp thôn 6</t>
  </si>
  <si>
    <t>Xã Quảng Chính</t>
  </si>
  <si>
    <t>Quyết định số 3647/QĐ-UBND ngày 15/11/2019 của UBND huyện Hải Hà phê duyệt phê duyệt mặt bằng sử dụng đất</t>
  </si>
  <si>
    <t>Điểm quy hoạch cấp đất ở xen cư (Điểm số 1 tại Thôn 1)</t>
  </si>
  <si>
    <t>Xã Tiến Tới</t>
  </si>
  <si>
    <t>Quyết định số 3619/QĐ-UBND ngày 11/11/2019 của UBND huyện Hải Hà phê duyệt sơ đồ mặt bằng quy hoạch</t>
  </si>
  <si>
    <t>Quyết định số 318/QĐ-UBND ngày 13/6/2019 của UBND huyện Cô Tô phê duyệt quy hoạch; Quyết định số 122/QĐ-BĐVN ngày 27/8/2019 của Tổng công ty Bưu điện Việt Nam phê duyệt điều chỉnh chủ trương đầu tư</t>
  </si>
  <si>
    <t>Khu dịch vụ thương mại phục vụ du lịch và trung tâm hậu cần nghề cá Bắc vịnh Bắc Bộ</t>
  </si>
  <si>
    <t>Quyết định số 3671/QĐ-UBND ngày 31/10/2016 của UBND tỉnh phê duyệt dự án</t>
  </si>
  <si>
    <t>Khu dịch vụ hầu cần nghề cá thuộc Trung tâm dịch vụ hậu cần nghề cá Bắc vịnh Bắc Bộ</t>
  </si>
  <si>
    <t>Quyết định số 3484/QĐ-UBND ngày 21/9/2007 của UBND tỉnh phê duyệt dự án; Quyết định số 413a/QĐ-UBND ngày 30/9/2014 của UBND huyện Cô Tô phê duyệt quy hoạch chi tiết</t>
  </si>
  <si>
    <t>Khu xử lý rác thải sinh hoạt bằng phương pháp đốt</t>
  </si>
  <si>
    <t>Xã Húc Động</t>
  </si>
  <si>
    <t>Quyết định số 2573/QĐ-UBND ngày 25/10/2019 của UBND huyện Bình Liêu phê duyệt Báo cáo kinh tế kỹ thuật</t>
  </si>
  <si>
    <t>Tổng cộng (77 công trình, dự án)</t>
  </si>
  <si>
    <t>Khu dân cư (phía Bắc khu dân cư Vĩnh Thông)</t>
  </si>
  <si>
    <t>Đường giao thông vào trường phổ thông dân tộc nội trú Bình Liêu</t>
  </si>
  <si>
    <t>Quyết định số 2563/QĐ-UBND ngày 25/10/2019 của UBND huyện Bình Liêu phê duyệt Báo cáo kinh tế kỹ thuật đầu tư xây dựng công trình</t>
  </si>
  <si>
    <t>Huyện Bình Liêu (06 dự án, công trình)</t>
  </si>
  <si>
    <t>Hạ tầng kỹ thuật khu di tích Đình Lục Nà</t>
  </si>
  <si>
    <t>Quyết định số 2564/QĐ-UBND ngày 25/10/2019 của UBND huyện Bình Liêu phê duyệt Báo cáo kinh tế kỹ thuật</t>
  </si>
  <si>
    <t>San nền hạ tầng điểm dừng chân, bãi đỗ xe lên mốc 1327, thôn Phặt Chỉ</t>
  </si>
  <si>
    <t>Quyết định số 2565/QĐ-UBND ngày 25/10/2019 của UBND huyện Bình Liêu phê duyệt Báo cáo kinh tế kỹ thuật</t>
  </si>
  <si>
    <t>Bãi đỗ xe, điểm dừng chân đường lên mốc 1305</t>
  </si>
  <si>
    <t>Quyết định số 2566/QĐ-UBND ngày 25/10/2019 của UBND huyện Bình Liêu phê duyệt Báo cáo kinh tế kỹ thuật</t>
  </si>
  <si>
    <t>Hạ tầng kỹ thuật khu đất ở số 03, khu Bình Quân (Giai đoạn 3)</t>
  </si>
  <si>
    <t>Thị trấn Bình Liêu</t>
  </si>
  <si>
    <t>Quyết định số 2571/QĐ-UBND ngày 25/10/2019 của UBND huyện Bình Liêu phê duyệt Báo cáo kinh tế kỹ thuật</t>
  </si>
  <si>
    <t>Huyện Tiên Yên (01 dự án)</t>
  </si>
  <si>
    <t>Thị xã Đông Triều (11 dự án, công trình)</t>
  </si>
  <si>
    <t>Thành phố Uông Bí (09 dự án, công trình)</t>
  </si>
  <si>
    <t>Thành phố Hạ Long  (21 dự án, công trình)</t>
  </si>
  <si>
    <r>
      <t xml:space="preserve">Địa điểm thực hiện dự án
</t>
    </r>
    <r>
      <rPr>
        <sz val="12"/>
        <rFont val="Times New Roman"/>
        <family val="1"/>
      </rPr>
      <t>(xã, phường)</t>
    </r>
  </si>
  <si>
    <r>
      <t xml:space="preserve">Diện tích cần chuyển mục đích </t>
    </r>
    <r>
      <rPr>
        <sz val="12"/>
        <rFont val="Times New Roman"/>
        <family val="1"/>
      </rPr>
      <t>(ha)</t>
    </r>
  </si>
  <si>
    <t>Nhóm nhà ở tại tổ 3, khu Tân Lập (khu dân cư sau Bưu điện Phương Đông)</t>
  </si>
  <si>
    <t>Quyết định số 98/QĐ-UBND ngày 28/12/2018 của UBND thành phố Hạ Long phê duyệt quy hoạch tỷ lệ 1/500; Nghị quyết số 114/NQ-HĐND ngày 21/9/2019 của HĐND thành phố Hạ Long phê chuẩn danh mục các dự án</t>
  </si>
  <si>
    <t>Phường Việt Hưng</t>
  </si>
  <si>
    <t>Trung tâm đăng kiểm xe cơ giới đường bộ Mạo Khê tại khu Vĩnh Hòa</t>
  </si>
  <si>
    <t>Quyết định số 1291/QĐ-UBND ngày 04/9/2019 của UBND thị xã Đông Triều phê duyệt quy hoạch chi tiết tỷ lệ 1/500</t>
  </si>
  <si>
    <t>Nhà máy may xuất khẩu Việt Nhật</t>
  </si>
  <si>
    <t>Xã Liên Hòa</t>
  </si>
  <si>
    <t>Quyết định số 1530/QĐ-UBND ngày 28/5/2019 của UBND thị xã Quảng Yên phê duyệt quy hoạch chi tiết xây dựng tỷ lệ 1/500; Quyết định số 3764/QĐ-UBND ngày 06/9/2019 của UBND tỉnh phê duyệt chủ trương đầu tư</t>
  </si>
  <si>
    <t>Huyện Ba Chẽ (01 cdự án)</t>
  </si>
  <si>
    <t xml:space="preserve"> Xã Lương Mông </t>
  </si>
  <si>
    <t>Dự án Chợ trung tâm và khu dân cư nông thôn mới tại thôn Tân Tiến</t>
  </si>
  <si>
    <t xml:space="preserve"> Xã Lê Lợi </t>
  </si>
  <si>
    <t>Dự án trang trại trồng nấm, trồng rau mầu năng suất cao tại thôn Bằng Săm</t>
  </si>
  <si>
    <t>Quyết định số 3730/QĐ-UBND ngày 04/11/2019 của UBND huyện Hoành Bồ phê duyệt điều chỉnh quy hoạch</t>
  </si>
  <si>
    <t>Cập nhật vào Điều chỉnh quy hoạch sử dụng đất đến năm 2020 huyện Hoành Bồ (Diện tích cần thu hồi đất không bao gồm 1,05 ha đất rừng phòng hộ)</t>
  </si>
  <si>
    <t>Xã Dương Huy</t>
  </si>
  <si>
    <t>Quyết định số 2056/QĐ-UBND ngày 21/5/2019 của UBND tỉnh phê duyệt chủ trương đầu tư</t>
  </si>
  <si>
    <t>Đã được Hội đồng nhân dân tỉnh quyết định chủ trương chuyển mục đích sử dụng rừng sang mục đích khác để thực hiện dự án tại Nghị quyết số 192/NQ-HĐND ngày 30/7/2019</t>
  </si>
  <si>
    <t>Trận địa dự bị 185/e213/f363 Quân chủng phòng không không quân</t>
  </si>
  <si>
    <t>Phường Quang Hanh</t>
  </si>
  <si>
    <t>Quyết định số 1908/QĐ-TM ngày 30/11/2018 của Bộ tổng tham mưu về phê duyệt quy hoạch vị trí đóng quân Trận địa dự bị d185/e213/f363</t>
  </si>
  <si>
    <t>Phường Ninh Dương</t>
  </si>
  <si>
    <t>Quyết định số 5503/QĐ-UBND ngày 31/10/2018 của UBND thành phố Móng Cái phê duyệt quy hoạch xây dựng chi tiết tỷ lệ 1/500</t>
  </si>
  <si>
    <t>Khu dân cư đô thị tại Km3, Km4</t>
  </si>
  <si>
    <t>Phường Hải Yên</t>
  </si>
  <si>
    <t>Quyết định số 15/QĐ-BQLKKT ngày 30/01/2019 của Ban quản lý Khu kinh tế phê duyệt quy hoạch xây dựng chi tiết tỷ lệ 1/500</t>
  </si>
  <si>
    <t>Điểm xen cư Thôn 3B</t>
  </si>
  <si>
    <t xml:space="preserve"> Xã Hải Tiến</t>
  </si>
  <si>
    <t>Điểm xen cư Thôn 4 (Khu vực nhà bà Vi Thị Viên)</t>
  </si>
  <si>
    <t>Quyết định số2723/QĐ-UBND ngày 05/6/2019 của UBND thành phố Móng Cái phê duyệt quy hoạch chi tiết 1/500</t>
  </si>
  <si>
    <t>Quyết định số 2723/QĐ-UBND ngày 05/6/2019 của UBND thành phố Móng Cái phê duyệt quy hoạch chi tiết 1/500</t>
  </si>
  <si>
    <t>Khu Tái định cư thôn 1</t>
  </si>
  <si>
    <t>Xã Quảng Phong</t>
  </si>
  <si>
    <t>Quyết định số 3460/QĐ-UBND ngày 24/10/2019 của UBND huyện Hải Hà phê duyệt quy hoạch chi tiết xây dựng tỷ lệ 1/500</t>
  </si>
  <si>
    <t>Quyết định số 3460/QĐ-UBND ngày 24/10/2019 của UBND huyện Hải Hà phê duyệt quy hoạch 1/500</t>
  </si>
  <si>
    <t xml:space="preserve"> Xã Quảng Trung</t>
  </si>
  <si>
    <t>Trạm cấp nước sinh hoạt tập trung thôn 6</t>
  </si>
  <si>
    <t>Xã Quảng Chính, Quảng Trung, Phú Hải</t>
  </si>
  <si>
    <t xml:space="preserve"> Xã Quảng Điền, Quảng Trung, Phú Hải</t>
  </si>
  <si>
    <t>Tuyến đường trục chính số 1 nối Khu công nghiệp Texhong với Trung tâm thị trấn Quảng Hà</t>
  </si>
  <si>
    <t>Quyết định số 93A/QĐ-UBND ngày 10/9/2019 của HĐND huyện Hải Hà phê duyệt chủ trương đầu tư</t>
  </si>
  <si>
    <t>Quyết định số 97A/QĐ-UBND ngày 25/9/2019 của UBND huyện Hải Hà phê duyệt chủ trương đầu tư</t>
  </si>
  <si>
    <t>Tổng số (42 công trình, dự án)</t>
  </si>
  <si>
    <t>Căn cứ pháp lý
thực hiện dự án</t>
  </si>
  <si>
    <t>Quyết định số 7391/QĐ-UBND ngày 24/9/2019 của UBND thành phố Uông Bí điều chỉnh quy hoạch chi tiết tỷ lệ 1/500</t>
  </si>
  <si>
    <t>Quyết định số 480/QĐ-UBND ngày 01/3/2018 của UBND thị xã Đông Triều phê duyệt Báo cáo kinh tế kỹ thuật</t>
  </si>
  <si>
    <t>Quyết định số 4296a/QĐ-UBND ngày 31/10/2017 của UBND tỉnh phê duyệt dự án đầu tư xây dựng (kèm theo sơ đồ hướng tuyến)</t>
  </si>
  <si>
    <t>Quyết định số 478/QĐ-UBND ngày 03/4/2018 của UBND thị xã Đông Triều phê duyệt Tổng mặt bằng</t>
  </si>
  <si>
    <t>Phường Đức Chính</t>
  </si>
  <si>
    <t>Nâng cấp, cải tạo tuyến đường gom từ Trung tâm văn hóa thể thao thị xã Đông Triều đến ngã 6</t>
  </si>
  <si>
    <t>Xã Hồng Phong</t>
  </si>
  <si>
    <r>
      <t xml:space="preserve">Địa điểm thực hiện dự án
</t>
    </r>
    <r>
      <rPr>
        <sz val="12"/>
        <color indexed="8"/>
        <rFont val="Times New Roman"/>
        <family val="1"/>
      </rPr>
      <t>(xã, phường, thị trấn)</t>
    </r>
  </si>
  <si>
    <r>
      <t xml:space="preserve">Diện tích thực hiện
 dự án </t>
    </r>
    <r>
      <rPr>
        <sz val="12"/>
        <color indexed="8"/>
        <rFont val="Times New Roman"/>
        <family val="1"/>
      </rPr>
      <t>(ha)</t>
    </r>
  </si>
  <si>
    <t xml:space="preserve">DANH MỤC CÁC CÔNG TRÌNH DỰ ÁN CHUYỂN MỤC ĐÍCH SỬ DỤNG ĐẤT THEO ĐIỀU 58 LUẬT ĐẤT ĐAI 2013 
ĐỂ THỰC HIỆN CÁC CÔNG TRÌNH, DỰ ÁN NĂM 2018 TRÊN ĐỊA BÀN THỊ XÃ ĐÔNG TRIỀU (DANH MỤC THỐNG KÊ BỔ SUNG)                                                                     </t>
  </si>
  <si>
    <t>Đã được Thường trực Hội đồng nhân dân tỉnh thống nhất tại Văn bản số 474/HĐND-KTNS ngày 04/9/2018</t>
  </si>
  <si>
    <t>Biểu số 05</t>
  </si>
  <si>
    <t>DANH MỤC CÁC CÔNG TRÌNH DỰ ÁN THU HỒI ĐẤT THEO QUY ĐỊNH TẠI KHOẢN 3 ĐIỀU 62 LUẬT ĐẤT ĐAI NĂM 2013 THỰC HIỆN CÁC CÔNG TRÌNH, DỰ ÁN  NĂM 2018 TRÊN ĐỊA BÀN THỊ XÃ ĐÔNG TRIỀU (DANH MỤC THỐNG KÊ BỔ SUNG)</t>
  </si>
  <si>
    <t>Thị xã Quảng Yên (01 dự án)</t>
  </si>
  <si>
    <t>Thị xã Đông Triều (02 công trình, dự án)</t>
  </si>
  <si>
    <t>Thành phố Uông Bí (02 công trình, dự án)</t>
  </si>
  <si>
    <t>Phường Bắc Sơn</t>
  </si>
  <si>
    <t>Khu khai thác đất phục vụ san lấp mặt bằng các dự án trên địa bàn thành phố Uông Bí</t>
  </si>
  <si>
    <t>Quyết định số 2902/QĐ-UBND ngày 08/5/2019 của UBND thành phố Uông Bí phê duyệt quy hoạch chi tiết 1/500</t>
  </si>
  <si>
    <t>Phường Trưng Vương</t>
  </si>
  <si>
    <t>Quyết định số 1248/QĐ-UBND ngày 30/5/2012 của UBND tỉnh phê duyệt quy hoạch chi tiết xây dựng tỷ lệ 1/500</t>
  </si>
  <si>
    <t>Khu khai thác đất tại phường Trưng Vương để phục vụ san lấp mặt bằng các dự án trên địa bàn thành phố Uông Bí</t>
  </si>
  <si>
    <t>Huyện Hoành Bồ (02 công trình, dự án)</t>
  </si>
  <si>
    <t>Khu dân cư tự xây tại thôn Phủ Liễn</t>
  </si>
  <si>
    <t>Quyết định số 2951/QĐ-UBND ngày 25/10/2018 của UBND huyện Hoành Bồ phê duyệt điều chỉnh quy hoạch chi tiết tỷ lệ 1/500; Quyết định số 3478/QĐ-UBND ngày 24/10/2019 của UBND huyện Hoành Bồ phê duyệt chủ trương đầu tư</t>
  </si>
  <si>
    <t>Xã Vũ Oai</t>
  </si>
  <si>
    <t>Quyết định số 918/QĐ-UBND ngày 28/5/2015 của UBND huyện Hoành Bồ phê duyệt quy hoạch chi tiết tỷ lệ 1/500; Quyết định số 3473/QĐ-UBND ngày 04/11/2015 của UBND tỉnh phê duyệt chủ trương đầu tư dự án</t>
  </si>
  <si>
    <t>Cải tạo, mở rộng khu xử lý rác thải sinh hoạt bằng phương pháp đốt</t>
  </si>
  <si>
    <t>Quyết định số 624/QĐ-UBND ngày 29/3/2019 của UBND huyện Ba Chẽ phê duyệt Báo cáo kinh tế kỹ thuật</t>
  </si>
  <si>
    <t>Xây mới đập, đường ống đẫn nước (Công trình thủy lợi kết hợp nước sinh hoạt Khe Gia phục vụ 6 thôn và các khu hành chính của xã)</t>
  </si>
  <si>
    <t>Thành phố Hạ Long (01 dự án)</t>
  </si>
  <si>
    <t>Trận địa dự bị d185/e213/f363 Quân chủng phòng không không quân</t>
  </si>
  <si>
    <t>Quyết định số 98/QĐ-UBND ngày 28/12/2018 của UBND thành phố Hạ Long phê duyệt quy hoạch chi tiết xây dựng tỷ lệ 1/500</t>
  </si>
  <si>
    <t>Huyện Ba Chẽ (04 công trình, dự án)</t>
  </si>
  <si>
    <t>Dự án đầu tư Bến số 1 và Bến số 2
- Cảng tổng hợp</t>
  </si>
  <si>
    <t>Xã Hải Lạng</t>
  </si>
  <si>
    <t>Quyết định số 4577/QĐ-UBND ngày 30/10/2019 của UBND tỉnh phê duyệt dự án</t>
  </si>
  <si>
    <t>Huyện Bình Liêu (01 dự án)</t>
  </si>
  <si>
    <t>Khu xử lý rác thải sinh  hoạt bằng phương pháp đốt rác</t>
  </si>
  <si>
    <t>Quyết định số 2573/QĐ-UBND ngày 25/10/2019 của UBND huyện Bình Liêu phê duyệt Báo cáo kinh tế kỹ thuật; Quyết định số 2528/QĐ-UBND ngày 18/9/2019 của UBND huyện Bình Liêu phê duyệt chủ trương đầu tư công trình</t>
  </si>
  <si>
    <t>Tổng cộng (15 công trình, dự án)</t>
  </si>
  <si>
    <t>Căn cứ chiến đấu số 1 thành phố Hạ Long (giai đoạn 1)</t>
  </si>
  <si>
    <r>
      <t xml:space="preserve">Địa điểm thực hiện dự án </t>
    </r>
    <r>
      <rPr>
        <sz val="12"/>
        <rFont val="Times New Roman"/>
        <family val="1"/>
      </rPr>
      <t>(xã, phường, thị trấn)</t>
    </r>
  </si>
  <si>
    <t>(Kèm theo Nghị quyết số 228/NQ-HĐND ngày 07 tháng 12 năm 2019 của Hội đồng nhân dân tỉnh)</t>
  </si>
  <si>
    <t>Quyết định số 1524/QĐ-UBND ngày 30/10/2019 của UBND thị xã Đông Triều phê duyệt Báo cáo kinh tế kỹ thuật</t>
  </si>
  <si>
    <t>(Kèm theo Nghị quyết số 228/NQ-HĐND ngày 07/12/2019 của Hội đồng nhân dân tỉnh)</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</si>
</sst>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
    <numFmt numFmtId="178" formatCode="0.000"/>
    <numFmt numFmtId="179" formatCode="_(* #,##0_);_(* \(#,##0\);_(* &quot;-&quot;??_);_(@_)"/>
    <numFmt numFmtId="180" formatCode="_(* #,##0.000_);_(* \(#,##0.000\);_(* &quot;-&quot;??_);_(@_)"/>
    <numFmt numFmtId="181" formatCode="#,##0.000"/>
    <numFmt numFmtId="182" formatCode="#,##0.0"/>
    <numFmt numFmtId="183" formatCode="0.0000"/>
    <numFmt numFmtId="184" formatCode="0.00000"/>
    <numFmt numFmtId="185" formatCode="0.000;[Red]0.000"/>
    <numFmt numFmtId="186" formatCode="#,##0.00;[Red]#,##0.00"/>
    <numFmt numFmtId="187" formatCode="0.00;[Red]0.00"/>
    <numFmt numFmtId="188" formatCode="_(* #,##0.0000_);_(* \(#,##0.0000\);_(* &quot;-&quot;??_);_(@_)"/>
    <numFmt numFmtId="189" formatCode="_(* #,##0.0_);_(* \(#,##0.0\);_(* &quot;-&quot;??_);_(@_)"/>
    <numFmt numFmtId="190" formatCode="#,##0.000;[Red]#,##0.000"/>
    <numFmt numFmtId="191" formatCode="&quot;$&quot;#,##0.00"/>
    <numFmt numFmtId="192" formatCode="_-* #,##0.00_-;\-* #,##0.00_-;_-* &quot;-&quot;??_-;_-@_-"/>
    <numFmt numFmtId="193" formatCode="#,##0.0000;[Red]#,##0.0000"/>
    <numFmt numFmtId="194" formatCode="_-* #,##0.0\ _₫_-;\-* #,##0.0\ _₫_-;_-* &quot;-&quot;??\ _₫_-;_-@_-"/>
    <numFmt numFmtId="195" formatCode="#,##0.00_ ;\-#,##0.00\ "/>
  </numFmts>
  <fonts count="64">
    <font>
      <sz val="12"/>
      <name val="Times New Roman"/>
      <family val="0"/>
    </font>
    <font>
      <b/>
      <sz val="12"/>
      <name val="Times New Roman"/>
      <family val="1"/>
    </font>
    <font>
      <sz val="10"/>
      <name val="Arial"/>
      <family val="2"/>
    </font>
    <font>
      <sz val="11"/>
      <color indexed="8"/>
      <name val="Calibri"/>
      <family val="2"/>
    </font>
    <font>
      <sz val="14"/>
      <name val="Times New Roman"/>
      <family val="1"/>
    </font>
    <font>
      <i/>
      <sz val="14"/>
      <name val="Times New Roman"/>
      <family val="1"/>
    </font>
    <font>
      <b/>
      <sz val="14"/>
      <name val="Times New Roman"/>
      <family val="1"/>
    </font>
    <font>
      <sz val="10"/>
      <name val="Helv"/>
      <family val="2"/>
    </font>
    <font>
      <sz val="12"/>
      <name val=".VnTime"/>
      <family val="2"/>
    </font>
    <font>
      <sz val="14"/>
      <color indexed="8"/>
      <name val="Times New Roman"/>
      <family val="2"/>
    </font>
    <font>
      <sz val="11"/>
      <color indexed="8"/>
      <name val="Arial"/>
      <family val="2"/>
    </font>
    <font>
      <sz val="12"/>
      <color indexed="8"/>
      <name val="Times New Roman"/>
      <family val="1"/>
    </font>
    <font>
      <i/>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2"/>
      <color indexed="20"/>
      <name val="Times New Roman"/>
      <family val="1"/>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2"/>
      <color indexed="12"/>
      <name val="Times New Roman"/>
      <family val="1"/>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10"/>
      <name val="Times New Roman"/>
      <family val="1"/>
    </font>
    <font>
      <sz val="12"/>
      <color indexed="30"/>
      <name val="Times New Roman"/>
      <family val="1"/>
    </font>
    <font>
      <b/>
      <sz val="13"/>
      <color indexed="8"/>
      <name val="Times New Roman"/>
      <family val="1"/>
    </font>
    <font>
      <sz val="13"/>
      <color indexed="8"/>
      <name val="Times New Roman"/>
      <family val="1"/>
    </font>
    <font>
      <i/>
      <sz val="12"/>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2"/>
      <color theme="11"/>
      <name val="Times New Roman"/>
      <family val="1"/>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2"/>
      <color theme="10"/>
      <name val="Times New Roman"/>
      <family val="1"/>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sz val="11"/>
      <color theme="1"/>
      <name val="Arial"/>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C00000"/>
      <name val="Times New Roman"/>
      <family val="1"/>
    </font>
    <font>
      <sz val="12"/>
      <color rgb="FF000000"/>
      <name val="Times New Roman"/>
      <family val="1"/>
    </font>
    <font>
      <b/>
      <sz val="12"/>
      <color rgb="FFFF0000"/>
      <name val="Times New Roman"/>
      <family val="1"/>
    </font>
    <font>
      <sz val="12"/>
      <color rgb="FF0070C0"/>
      <name val="Times New Roman"/>
      <family val="1"/>
    </font>
    <font>
      <b/>
      <sz val="13"/>
      <color theme="1"/>
      <name val="Times New Roman"/>
      <family val="1"/>
    </font>
    <font>
      <sz val="13"/>
      <color theme="1"/>
      <name val="Times New Roman"/>
      <family val="1"/>
    </font>
    <font>
      <i/>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43" fontId="0" fillId="0" borderId="0" applyFont="0" applyFill="0" applyBorder="0" applyAlignment="0" applyProtection="0"/>
    <xf numFmtId="192" fontId="0" fillId="0" borderId="0" applyFont="0" applyFill="0" applyBorder="0" applyAlignment="0" applyProtection="0"/>
    <xf numFmtId="43" fontId="0" fillId="0" borderId="0" applyFont="0" applyFill="0" applyBorder="0" applyAlignment="0" applyProtection="0"/>
    <xf numFmtId="192"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3" fillId="0" borderId="0">
      <alignment/>
      <protection/>
    </xf>
    <xf numFmtId="0" fontId="10" fillId="0" borderId="0">
      <alignment/>
      <protection/>
    </xf>
    <xf numFmtId="0" fontId="3" fillId="0" borderId="0">
      <alignment/>
      <protection/>
    </xf>
    <xf numFmtId="0" fontId="2" fillId="0" borderId="0">
      <alignment/>
      <protection/>
    </xf>
    <xf numFmtId="0" fontId="2" fillId="0" borderId="0">
      <alignment/>
      <protection/>
    </xf>
    <xf numFmtId="0" fontId="51" fillId="0" borderId="0">
      <alignment/>
      <protection/>
    </xf>
    <xf numFmtId="0" fontId="2" fillId="0" borderId="0">
      <alignment/>
      <protection/>
    </xf>
    <xf numFmtId="0" fontId="2" fillId="0" borderId="0">
      <alignment/>
      <protection/>
    </xf>
    <xf numFmtId="0" fontId="52" fillId="0" borderId="0">
      <alignment/>
      <protection/>
    </xf>
    <xf numFmtId="0" fontId="51" fillId="0" borderId="0">
      <alignment/>
      <protection/>
    </xf>
    <xf numFmtId="0" fontId="52" fillId="0" borderId="0">
      <alignment/>
      <protection/>
    </xf>
    <xf numFmtId="0" fontId="9" fillId="0" borderId="0">
      <alignment/>
      <protection/>
    </xf>
    <xf numFmtId="0" fontId="52" fillId="0" borderId="0">
      <alignment/>
      <protection/>
    </xf>
    <xf numFmtId="0" fontId="52"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2" fillId="0" borderId="0">
      <alignment/>
      <protection/>
    </xf>
    <xf numFmtId="0" fontId="7" fillId="0" borderId="0">
      <alignment/>
      <protection/>
    </xf>
    <xf numFmtId="0" fontId="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9">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4" fontId="0" fillId="0" borderId="0" xfId="0" applyNumberFormat="1" applyFont="1" applyAlignment="1">
      <alignment horizontal="right" vertical="center"/>
    </xf>
    <xf numFmtId="4" fontId="1" fillId="0" borderId="10" xfId="0" applyNumberFormat="1" applyFont="1" applyBorder="1" applyAlignment="1">
      <alignment horizontal="center" vertical="center" wrapText="1"/>
    </xf>
    <xf numFmtId="4" fontId="0" fillId="0" borderId="0" xfId="0" applyNumberFormat="1" applyFont="1" applyFill="1" applyAlignment="1">
      <alignment horizontal="right"/>
    </xf>
    <xf numFmtId="4" fontId="1" fillId="0" borderId="1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4" fontId="0" fillId="0" borderId="0" xfId="0" applyNumberFormat="1" applyFont="1" applyFill="1" applyBorder="1" applyAlignment="1">
      <alignment horizontal="right" vertical="center"/>
    </xf>
    <xf numFmtId="4" fontId="0" fillId="0" borderId="0" xfId="0" applyNumberFormat="1" applyFont="1" applyBorder="1" applyAlignment="1">
      <alignment horizontal="right" vertical="center"/>
    </xf>
    <xf numFmtId="0" fontId="0" fillId="0" borderId="0" xfId="0" applyFont="1" applyAlignment="1">
      <alignment vertical="center"/>
    </xf>
    <xf numFmtId="4" fontId="0" fillId="0" borderId="0" xfId="0" applyNumberFormat="1" applyFont="1" applyAlignment="1">
      <alignment horizontal="right"/>
    </xf>
    <xf numFmtId="0" fontId="1"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1" fillId="0" borderId="10" xfId="0" applyFont="1" applyBorder="1" applyAlignment="1">
      <alignment horizontal="center" vertical="center" wrapText="1"/>
    </xf>
    <xf numFmtId="2" fontId="0" fillId="0" borderId="10" xfId="0" applyNumberFormat="1" applyFont="1" applyBorder="1" applyAlignment="1">
      <alignment horizontal="right"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Border="1" applyAlignment="1" quotePrefix="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Font="1" applyFill="1" applyBorder="1" applyAlignment="1">
      <alignment horizontal="left" vertical="center" wrapText="1"/>
    </xf>
    <xf numFmtId="49" fontId="0" fillId="0" borderId="10" xfId="81" applyNumberFormat="1" applyFont="1" applyBorder="1" applyAlignment="1">
      <alignment horizontal="justify" vertical="center" wrapText="1"/>
      <protection/>
    </xf>
    <xf numFmtId="2" fontId="0" fillId="0" borderId="10" xfId="92" applyNumberFormat="1" applyFont="1" applyBorder="1" applyAlignment="1">
      <alignment horizontal="center" vertical="center" wrapText="1" shrinkToFit="1"/>
      <protection/>
    </xf>
    <xf numFmtId="0" fontId="0" fillId="0" borderId="10" xfId="74" applyFont="1" applyBorder="1" applyAlignment="1">
      <alignment horizontal="center" vertical="center" wrapText="1"/>
      <protection/>
    </xf>
    <xf numFmtId="43" fontId="0" fillId="0" borderId="10" xfId="42" applyFont="1" applyBorder="1" applyAlignment="1">
      <alignment horizontal="right" vertical="center" wrapText="1" shrinkToFit="1"/>
    </xf>
    <xf numFmtId="0" fontId="0" fillId="0" borderId="10" xfId="0" applyFont="1" applyFill="1" applyBorder="1" applyAlignment="1">
      <alignment horizontal="right" vertical="center"/>
    </xf>
    <xf numFmtId="171" fontId="0" fillId="0" borderId="10" xfId="42" applyNumberFormat="1" applyFont="1" applyBorder="1" applyAlignment="1" applyProtection="1">
      <alignment horizontal="right" vertical="center" wrapText="1"/>
      <protection locked="0"/>
    </xf>
    <xf numFmtId="4" fontId="1" fillId="0" borderId="10" xfId="0" applyNumberFormat="1" applyFont="1" applyBorder="1" applyAlignment="1">
      <alignment horizontal="right" vertical="center" wrapText="1"/>
    </xf>
    <xf numFmtId="0" fontId="0" fillId="34" borderId="10" xfId="0" applyFont="1" applyFill="1" applyBorder="1" applyAlignment="1">
      <alignment horizontal="right" vertical="center" wrapText="1"/>
    </xf>
    <xf numFmtId="2" fontId="0" fillId="0" borderId="10" xfId="0" applyNumberFormat="1" applyFont="1" applyBorder="1" applyAlignment="1">
      <alignment horizontal="right" vertical="center" wrapText="1"/>
    </xf>
    <xf numFmtId="4" fontId="0" fillId="0" borderId="10" xfId="0" applyNumberFormat="1" applyFont="1" applyFill="1" applyBorder="1" applyAlignment="1">
      <alignment horizontal="right"/>
    </xf>
    <xf numFmtId="4" fontId="0" fillId="0" borderId="10" xfId="0" applyNumberFormat="1" applyFont="1" applyBorder="1" applyAlignment="1">
      <alignment horizontal="right" vertical="center"/>
    </xf>
    <xf numFmtId="4" fontId="0" fillId="0" borderId="10" xfId="0" applyNumberFormat="1" applyFont="1" applyFill="1" applyBorder="1" applyAlignment="1">
      <alignment horizontal="right" vertical="center" wrapText="1"/>
    </xf>
    <xf numFmtId="2"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horizontal="right" vertical="center"/>
    </xf>
    <xf numFmtId="0" fontId="0" fillId="0" borderId="10" xfId="0" applyFont="1" applyBorder="1" applyAlignment="1">
      <alignment horizontal="right" vertical="center"/>
    </xf>
    <xf numFmtId="4" fontId="0" fillId="0" borderId="10" xfId="91" applyNumberFormat="1" applyFont="1" applyBorder="1" applyAlignment="1">
      <alignment horizontal="right" vertical="center" wrapText="1"/>
      <protection/>
    </xf>
    <xf numFmtId="4" fontId="0" fillId="0" borderId="10" xfId="74" applyNumberFormat="1" applyFont="1" applyBorder="1" applyAlignment="1">
      <alignment horizontal="right" vertical="center" wrapText="1"/>
      <protection/>
    </xf>
    <xf numFmtId="4" fontId="0" fillId="0" borderId="10" xfId="46" applyNumberFormat="1" applyFont="1" applyFill="1" applyBorder="1" applyAlignment="1">
      <alignment horizontal="right" vertical="center" wrapText="1"/>
    </xf>
    <xf numFmtId="0" fontId="1" fillId="0" borderId="10" xfId="87" applyFont="1" applyFill="1" applyBorder="1" applyAlignment="1">
      <alignment horizontal="center" vertical="center" wrapText="1"/>
      <protection/>
    </xf>
    <xf numFmtId="0" fontId="0" fillId="0" borderId="10" xfId="0" applyFont="1" applyFill="1" applyBorder="1" applyAlignment="1">
      <alignment vertical="center" wrapText="1"/>
    </xf>
    <xf numFmtId="2" fontId="0" fillId="0" borderId="10" xfId="0" applyNumberFormat="1" applyFont="1" applyFill="1" applyBorder="1" applyAlignment="1">
      <alignment vertical="center"/>
    </xf>
    <xf numFmtId="0" fontId="0" fillId="0" borderId="10" xfId="74" applyFont="1" applyFill="1" applyBorder="1" applyAlignment="1">
      <alignment horizontal="center" vertical="center" wrapText="1"/>
      <protection/>
    </xf>
    <xf numFmtId="0" fontId="36" fillId="0" borderId="10"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0" fillId="0" borderId="10" xfId="74" applyNumberFormat="1" applyFont="1" applyFill="1" applyBorder="1" applyAlignment="1">
      <alignment horizontal="right" vertical="center" wrapText="1"/>
      <protection/>
    </xf>
    <xf numFmtId="4" fontId="0" fillId="0" borderId="10" xfId="91" applyNumberFormat="1" applyFont="1" applyFill="1" applyBorder="1" applyAlignment="1">
      <alignment horizontal="right" vertical="center" wrapText="1"/>
      <protection/>
    </xf>
    <xf numFmtId="0" fontId="57" fillId="0" borderId="10" xfId="0" applyFont="1" applyBorder="1" applyAlignment="1">
      <alignment horizontal="center" vertical="center" wrapText="1"/>
    </xf>
    <xf numFmtId="2" fontId="0" fillId="34" borderId="10" xfId="0" applyNumberFormat="1" applyFont="1" applyFill="1" applyBorder="1" applyAlignment="1">
      <alignment horizontal="right" vertical="center" wrapText="1"/>
    </xf>
    <xf numFmtId="2" fontId="0" fillId="0" borderId="10" xfId="46" applyNumberFormat="1" applyFont="1" applyFill="1" applyBorder="1" applyAlignment="1">
      <alignment horizontal="right" vertical="center" wrapText="1"/>
    </xf>
    <xf numFmtId="2" fontId="0" fillId="0" borderId="10" xfId="0" applyNumberFormat="1" applyFont="1" applyFill="1" applyBorder="1" applyAlignment="1">
      <alignment horizontal="right"/>
    </xf>
    <xf numFmtId="2" fontId="0" fillId="0" borderId="10" xfId="0" applyNumberFormat="1" applyFont="1" applyFill="1" applyBorder="1" applyAlignment="1">
      <alignment horizontal="center" vertical="center"/>
    </xf>
    <xf numFmtId="4" fontId="36" fillId="0" borderId="10" xfId="0" applyNumberFormat="1" applyFont="1" applyBorder="1" applyAlignment="1">
      <alignment horizontal="right" vertical="center"/>
    </xf>
    <xf numFmtId="0" fontId="36" fillId="33" borderId="10" xfId="0" applyFont="1" applyFill="1" applyBorder="1" applyAlignment="1">
      <alignment horizontal="center" vertical="center" wrapText="1"/>
    </xf>
    <xf numFmtId="0" fontId="36" fillId="33" borderId="10" xfId="0" applyFont="1" applyFill="1" applyBorder="1" applyAlignment="1">
      <alignment horizontal="left" vertical="center" wrapText="1"/>
    </xf>
    <xf numFmtId="2" fontId="0" fillId="0" borderId="10" xfId="0" applyNumberFormat="1" applyFont="1" applyFill="1" applyBorder="1" applyAlignment="1">
      <alignment horizontal="right" vertical="center"/>
    </xf>
    <xf numFmtId="0" fontId="0" fillId="0" borderId="10" xfId="0" applyFont="1" applyFill="1" applyBorder="1" applyAlignment="1">
      <alignment vertical="center"/>
    </xf>
    <xf numFmtId="3" fontId="0" fillId="0" borderId="10" xfId="0" applyNumberFormat="1" applyFont="1" applyFill="1" applyBorder="1" applyAlignment="1">
      <alignment horizontal="left" vertical="center" wrapText="1"/>
    </xf>
    <xf numFmtId="0" fontId="36" fillId="0" borderId="10" xfId="0" applyFont="1" applyFill="1" applyBorder="1" applyAlignment="1">
      <alignment horizontal="left" vertical="center" wrapText="1"/>
    </xf>
    <xf numFmtId="4" fontId="36"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center" vertical="center" wrapText="1"/>
    </xf>
    <xf numFmtId="0" fontId="36" fillId="0" borderId="10" xfId="90" applyFont="1" applyFill="1" applyBorder="1" applyAlignment="1">
      <alignment horizontal="center" vertical="center" wrapText="1"/>
      <protection/>
    </xf>
    <xf numFmtId="0" fontId="0" fillId="0" borderId="10" xfId="0" applyFont="1" applyFill="1" applyBorder="1" applyAlignment="1">
      <alignment horizontal="center" vertical="center"/>
    </xf>
    <xf numFmtId="0" fontId="36" fillId="33" borderId="10" xfId="0" applyFont="1" applyFill="1" applyBorder="1" applyAlignment="1">
      <alignment horizontal="right" vertical="center"/>
    </xf>
    <xf numFmtId="2" fontId="36" fillId="33" borderId="10" xfId="0" applyNumberFormat="1" applyFont="1" applyFill="1" applyBorder="1" applyAlignment="1">
      <alignment horizontal="right" vertical="center"/>
    </xf>
    <xf numFmtId="2" fontId="36" fillId="33" borderId="10" xfId="0" applyNumberFormat="1" applyFont="1" applyFill="1" applyBorder="1" applyAlignment="1">
      <alignment horizontal="right" vertical="center" wrapText="1"/>
    </xf>
    <xf numFmtId="43" fontId="36" fillId="33" borderId="10" xfId="42" applyFont="1" applyFill="1" applyBorder="1" applyAlignment="1">
      <alignment horizontal="right" vertical="center" wrapText="1"/>
    </xf>
    <xf numFmtId="0" fontId="0" fillId="0" borderId="10" xfId="0" applyFont="1" applyBorder="1" applyAlignment="1">
      <alignment horizontal="right" vertical="center" wrapText="1"/>
    </xf>
    <xf numFmtId="0" fontId="0" fillId="0" borderId="10" xfId="0" applyFont="1" applyFill="1" applyBorder="1" applyAlignment="1">
      <alignment horizontal="right" vertical="center" wrapText="1"/>
    </xf>
    <xf numFmtId="4" fontId="0" fillId="0" borderId="10" xfId="42" applyNumberFormat="1" applyFont="1" applyFill="1" applyBorder="1" applyAlignment="1">
      <alignment horizontal="right" vertical="center" wrapText="1"/>
    </xf>
    <xf numFmtId="181" fontId="0" fillId="0" borderId="10" xfId="0" applyNumberFormat="1" applyFont="1" applyBorder="1" applyAlignment="1">
      <alignment horizontal="right" vertical="center"/>
    </xf>
    <xf numFmtId="4" fontId="58" fillId="0" borderId="10" xfId="0" applyNumberFormat="1" applyFont="1" applyFill="1" applyBorder="1" applyAlignment="1">
      <alignment horizontal="right" vertical="center" wrapText="1"/>
    </xf>
    <xf numFmtId="4" fontId="36" fillId="0" borderId="10" xfId="0" applyNumberFormat="1" applyFont="1" applyFill="1" applyBorder="1" applyAlignment="1">
      <alignment horizontal="right" vertical="center"/>
    </xf>
    <xf numFmtId="4" fontId="36" fillId="0" borderId="10" xfId="0" applyNumberFormat="1" applyFont="1" applyBorder="1" applyAlignment="1">
      <alignment horizontal="right" vertical="center" wrapText="1"/>
    </xf>
    <xf numFmtId="4" fontId="36" fillId="33" borderId="10" xfId="0" applyNumberFormat="1" applyFont="1" applyFill="1" applyBorder="1" applyAlignment="1">
      <alignment horizontal="right" vertical="center"/>
    </xf>
    <xf numFmtId="4" fontId="36" fillId="33" borderId="10" xfId="0" applyNumberFormat="1" applyFont="1" applyFill="1" applyBorder="1" applyAlignment="1">
      <alignment horizontal="right" vertical="center" wrapText="1"/>
    </xf>
    <xf numFmtId="4" fontId="36" fillId="33" borderId="10" xfId="46" applyNumberFormat="1" applyFont="1" applyFill="1" applyBorder="1" applyAlignment="1">
      <alignment horizontal="right" vertical="center" wrapText="1"/>
    </xf>
    <xf numFmtId="181" fontId="0" fillId="0" borderId="10" xfId="0" applyNumberFormat="1" applyFont="1" applyFill="1" applyBorder="1" applyAlignment="1">
      <alignment horizontal="right" vertical="center" wrapText="1"/>
    </xf>
    <xf numFmtId="181" fontId="0" fillId="0" borderId="10" xfId="0" applyNumberFormat="1" applyFont="1" applyBorder="1" applyAlignment="1">
      <alignment horizontal="right" vertical="center" wrapText="1"/>
    </xf>
    <xf numFmtId="4" fontId="0" fillId="0" borderId="10" xfId="0" applyNumberFormat="1" applyFont="1" applyBorder="1" applyAlignment="1">
      <alignment horizontal="right" vertical="center" wrapText="1"/>
    </xf>
    <xf numFmtId="0" fontId="0" fillId="0" borderId="10" xfId="73" applyFont="1" applyFill="1" applyBorder="1" applyAlignment="1">
      <alignment horizontal="center" vertical="center" wrapText="1"/>
      <protection/>
    </xf>
    <xf numFmtId="2" fontId="0" fillId="0" borderId="10" xfId="42" applyNumberFormat="1" applyFont="1" applyFill="1" applyBorder="1" applyAlignment="1">
      <alignment horizontal="right" vertical="center" wrapText="1"/>
    </xf>
    <xf numFmtId="0" fontId="0" fillId="34" borderId="10" xfId="85" applyFont="1" applyFill="1" applyBorder="1" applyAlignment="1">
      <alignment horizontal="left" vertical="center" wrapText="1"/>
      <protection/>
    </xf>
    <xf numFmtId="189" fontId="0" fillId="0" borderId="10" xfId="46" applyNumberFormat="1" applyFont="1" applyBorder="1" applyAlignment="1">
      <alignment horizontal="center" vertical="center" wrapText="1"/>
    </xf>
    <xf numFmtId="43" fontId="0" fillId="0" borderId="10" xfId="46" applyFont="1" applyBorder="1" applyAlignment="1" quotePrefix="1">
      <alignment horizontal="right" vertical="center"/>
    </xf>
    <xf numFmtId="0" fontId="0" fillId="33" borderId="10" xfId="0" applyFont="1" applyFill="1" applyBorder="1" applyAlignment="1">
      <alignment horizontal="left" vertical="center" wrapText="1" shrinkToFit="1"/>
    </xf>
    <xf numFmtId="0" fontId="11" fillId="0" borderId="10" xfId="74" applyFont="1" applyBorder="1" applyAlignment="1">
      <alignment horizontal="center" vertical="center" wrapText="1"/>
      <protection/>
    </xf>
    <xf numFmtId="4" fontId="11" fillId="0" borderId="10" xfId="74" applyNumberFormat="1" applyFont="1" applyBorder="1" applyAlignment="1">
      <alignment horizontal="right" vertical="center" wrapText="1"/>
      <protection/>
    </xf>
    <xf numFmtId="4" fontId="11" fillId="0" borderId="10" xfId="91" applyNumberFormat="1" applyFont="1" applyBorder="1" applyAlignment="1">
      <alignment horizontal="right" vertical="center" wrapText="1"/>
      <protection/>
    </xf>
    <xf numFmtId="4" fontId="11" fillId="0" borderId="10" xfId="42" applyNumberFormat="1" applyFont="1" applyFill="1" applyBorder="1" applyAlignment="1">
      <alignment horizontal="right" vertical="center" wrapText="1"/>
    </xf>
    <xf numFmtId="0" fontId="11" fillId="0" borderId="10" xfId="75" applyFont="1" applyFill="1" applyBorder="1" applyAlignment="1">
      <alignment horizontal="left" vertical="center" wrapText="1"/>
      <protection/>
    </xf>
    <xf numFmtId="0" fontId="11" fillId="0" borderId="10" xfId="90" applyFont="1" applyFill="1" applyBorder="1" applyAlignment="1">
      <alignment horizontal="center" vertical="center" wrapText="1"/>
      <protection/>
    </xf>
    <xf numFmtId="4" fontId="11" fillId="0" borderId="10" xfId="75" applyNumberFormat="1" applyFont="1" applyBorder="1" applyAlignment="1">
      <alignment horizontal="right" vertical="center" wrapText="1"/>
      <protection/>
    </xf>
    <xf numFmtId="4" fontId="11" fillId="0" borderId="10" xfId="75" applyNumberFormat="1" applyFont="1" applyFill="1" applyBorder="1" applyAlignment="1">
      <alignment horizontal="right" vertical="center" wrapText="1"/>
      <protection/>
    </xf>
    <xf numFmtId="0" fontId="0" fillId="0" borderId="10" xfId="86" applyFont="1" applyBorder="1" applyAlignment="1">
      <alignment horizontal="left" vertical="center" wrapText="1"/>
      <protection/>
    </xf>
    <xf numFmtId="0" fontId="0" fillId="0" borderId="10" xfId="70" applyFont="1" applyBorder="1" applyAlignment="1">
      <alignment horizontal="center" vertical="center" wrapText="1"/>
      <protection/>
    </xf>
    <xf numFmtId="4" fontId="0" fillId="0" borderId="10" xfId="81" applyNumberFormat="1" applyFont="1" applyBorder="1" applyAlignment="1">
      <alignment horizontal="right" vertical="center" wrapText="1"/>
      <protection/>
    </xf>
    <xf numFmtId="0" fontId="0" fillId="0" borderId="10" xfId="86" applyFont="1" applyBorder="1" applyAlignment="1">
      <alignment horizontal="justify" vertical="center" wrapText="1"/>
      <protection/>
    </xf>
    <xf numFmtId="2" fontId="0" fillId="33" borderId="10" xfId="0" applyNumberFormat="1" applyFont="1" applyFill="1" applyBorder="1" applyAlignment="1">
      <alignment horizontal="right" vertical="center"/>
    </xf>
    <xf numFmtId="2" fontId="0" fillId="33" borderId="10" xfId="0" applyNumberFormat="1" applyFont="1" applyFill="1" applyBorder="1" applyAlignment="1">
      <alignment horizontal="right" vertical="center" wrapText="1"/>
    </xf>
    <xf numFmtId="43" fontId="0" fillId="33" borderId="10" xfId="46" applyFont="1" applyFill="1" applyBorder="1" applyAlignment="1">
      <alignment horizontal="right" vertical="center" wrapText="1"/>
    </xf>
    <xf numFmtId="0" fontId="0" fillId="0" borderId="10" xfId="0" applyFont="1" applyBorder="1" applyAlignment="1">
      <alignment vertical="center"/>
    </xf>
    <xf numFmtId="4" fontId="0" fillId="0" borderId="0" xfId="0" applyNumberFormat="1" applyFont="1" applyAlignment="1">
      <alignment/>
    </xf>
    <xf numFmtId="4" fontId="0" fillId="0" borderId="0" xfId="0" applyNumberFormat="1" applyFont="1" applyFill="1" applyAlignment="1">
      <alignment horizontal="center"/>
    </xf>
    <xf numFmtId="2" fontId="1" fillId="0" borderId="10" xfId="0" applyNumberFormat="1" applyFont="1" applyBorder="1" applyAlignment="1">
      <alignment vertical="center" wrapText="1"/>
    </xf>
    <xf numFmtId="0" fontId="0" fillId="34" borderId="10" xfId="0" applyFont="1" applyFill="1" applyBorder="1" applyAlignment="1">
      <alignment vertical="center" wrapText="1"/>
    </xf>
    <xf numFmtId="4" fontId="0" fillId="0" borderId="10" xfId="0" applyNumberFormat="1" applyFont="1" applyFill="1" applyBorder="1" applyAlignment="1">
      <alignment vertical="center" wrapText="1"/>
    </xf>
    <xf numFmtId="2" fontId="0" fillId="0" borderId="10" xfId="0" applyNumberFormat="1" applyFont="1" applyBorder="1" applyAlignment="1">
      <alignment vertical="center"/>
    </xf>
    <xf numFmtId="2" fontId="0" fillId="0" borderId="10" xfId="0" applyNumberFormat="1" applyFont="1" applyBorder="1" applyAlignment="1">
      <alignment vertical="center" wrapText="1"/>
    </xf>
    <xf numFmtId="4" fontId="56" fillId="0" borderId="10" xfId="0" applyNumberFormat="1" applyFont="1" applyFill="1" applyBorder="1" applyAlignment="1">
      <alignment vertical="center" wrapText="1"/>
    </xf>
    <xf numFmtId="4" fontId="56" fillId="0" borderId="10" xfId="0" applyNumberFormat="1" applyFont="1" applyFill="1" applyBorder="1" applyAlignment="1">
      <alignment/>
    </xf>
    <xf numFmtId="4" fontId="56" fillId="0" borderId="10" xfId="0" applyNumberFormat="1" applyFont="1" applyBorder="1" applyAlignment="1">
      <alignment vertical="center"/>
    </xf>
    <xf numFmtId="0" fontId="1" fillId="0" borderId="0" xfId="0" applyFont="1" applyAlignment="1">
      <alignment/>
    </xf>
    <xf numFmtId="43" fontId="0" fillId="0" borderId="10" xfId="46" applyFont="1" applyBorder="1" applyAlignment="1">
      <alignment horizontal="right" vertical="center" wrapText="1" shrinkToFit="1"/>
    </xf>
    <xf numFmtId="4" fontId="0" fillId="0" borderId="10" xfId="0" applyNumberFormat="1" applyFont="1" applyFill="1" applyBorder="1" applyAlignment="1">
      <alignment vertical="center"/>
    </xf>
    <xf numFmtId="0" fontId="59" fillId="0" borderId="0" xfId="0" applyFont="1" applyAlignment="1">
      <alignment/>
    </xf>
    <xf numFmtId="4" fontId="0" fillId="0" borderId="10" xfId="91" applyNumberFormat="1" applyFont="1" applyBorder="1" applyAlignment="1">
      <alignment vertical="center" wrapText="1"/>
      <protection/>
    </xf>
    <xf numFmtId="2" fontId="0" fillId="0" borderId="10" xfId="74" applyNumberFormat="1" applyFont="1" applyBorder="1" applyAlignment="1">
      <alignment vertical="center" wrapText="1"/>
      <protection/>
    </xf>
    <xf numFmtId="4" fontId="0" fillId="0" borderId="10" xfId="0" applyNumberFormat="1" applyFont="1" applyBorder="1" applyAlignment="1">
      <alignment vertical="center" wrapText="1"/>
    </xf>
    <xf numFmtId="4" fontId="0" fillId="0" borderId="10" xfId="91" applyNumberFormat="1" applyFont="1" applyFill="1" applyBorder="1" applyAlignment="1">
      <alignment vertical="center" wrapText="1"/>
      <protection/>
    </xf>
    <xf numFmtId="2" fontId="0" fillId="0" borderId="10" xfId="74" applyNumberFormat="1" applyFont="1" applyFill="1" applyBorder="1" applyAlignment="1">
      <alignment vertical="center" wrapText="1"/>
      <protection/>
    </xf>
    <xf numFmtId="2" fontId="0" fillId="0" borderId="10" xfId="0" applyNumberFormat="1" applyFont="1" applyFill="1" applyBorder="1" applyAlignment="1">
      <alignment vertical="center" wrapText="1"/>
    </xf>
    <xf numFmtId="2" fontId="0" fillId="0" borderId="10" xfId="74" applyNumberFormat="1" applyFont="1" applyBorder="1" applyAlignment="1">
      <alignment horizontal="right" vertical="center" wrapText="1"/>
      <protection/>
    </xf>
    <xf numFmtId="4" fontId="58" fillId="0" borderId="10" xfId="0" applyNumberFormat="1" applyFont="1" applyFill="1" applyBorder="1" applyAlignment="1">
      <alignment vertical="center" wrapText="1"/>
    </xf>
    <xf numFmtId="0" fontId="0" fillId="33" borderId="10" xfId="87" applyFont="1" applyFill="1" applyBorder="1" applyAlignment="1">
      <alignment horizontal="center" vertical="center" wrapText="1"/>
      <protection/>
    </xf>
    <xf numFmtId="0" fontId="36" fillId="0" borderId="10" xfId="0" applyFont="1" applyFill="1" applyBorder="1" applyAlignment="1">
      <alignment vertical="center" wrapText="1"/>
    </xf>
    <xf numFmtId="4" fontId="36" fillId="0" borderId="10" xfId="0" applyNumberFormat="1" applyFont="1" applyFill="1" applyBorder="1" applyAlignment="1">
      <alignment vertical="center"/>
    </xf>
    <xf numFmtId="2" fontId="0" fillId="0" borderId="10" xfId="92" applyNumberFormat="1" applyFont="1" applyBorder="1" applyAlignment="1">
      <alignment horizontal="left" vertical="center" wrapText="1" shrinkToFit="1"/>
      <protection/>
    </xf>
    <xf numFmtId="2" fontId="11" fillId="0" borderId="10" xfId="92" applyNumberFormat="1" applyFont="1" applyBorder="1" applyAlignment="1">
      <alignment horizontal="center" vertical="center" wrapText="1" shrinkToFit="1"/>
      <protection/>
    </xf>
    <xf numFmtId="43" fontId="11" fillId="0" borderId="10" xfId="50" applyFont="1" applyBorder="1" applyAlignment="1">
      <alignment horizontal="right" vertical="center" wrapText="1" shrinkToFit="1"/>
    </xf>
    <xf numFmtId="2" fontId="0" fillId="0" borderId="10" xfId="78" applyNumberFormat="1" applyFont="1" applyFill="1" applyBorder="1" applyAlignment="1">
      <alignment vertical="center"/>
      <protection/>
    </xf>
    <xf numFmtId="2" fontId="0" fillId="0" borderId="10" xfId="78" applyNumberFormat="1" applyFont="1" applyBorder="1" applyAlignment="1">
      <alignment vertical="center"/>
      <protection/>
    </xf>
    <xf numFmtId="4" fontId="36" fillId="0" borderId="10" xfId="0" applyNumberFormat="1" applyFont="1" applyBorder="1" applyAlignment="1">
      <alignment vertical="center" wrapText="1"/>
    </xf>
    <xf numFmtId="2" fontId="36" fillId="0" borderId="10" xfId="0" applyNumberFormat="1" applyFont="1" applyBorder="1" applyAlignment="1">
      <alignment vertical="center" wrapText="1"/>
    </xf>
    <xf numFmtId="2" fontId="36" fillId="0" borderId="10" xfId="0" applyNumberFormat="1" applyFont="1" applyBorder="1" applyAlignment="1">
      <alignment vertical="center"/>
    </xf>
    <xf numFmtId="4" fontId="36" fillId="33" borderId="10" xfId="0" applyNumberFormat="1" applyFont="1" applyFill="1" applyBorder="1" applyAlignment="1">
      <alignment vertical="center"/>
    </xf>
    <xf numFmtId="4" fontId="0" fillId="33" borderId="10" xfId="0" applyNumberFormat="1" applyFont="1" applyFill="1" applyBorder="1" applyAlignment="1">
      <alignment vertical="center" wrapText="1"/>
    </xf>
    <xf numFmtId="4" fontId="36" fillId="33" borderId="10" xfId="0" applyNumberFormat="1" applyFont="1" applyFill="1" applyBorder="1" applyAlignment="1">
      <alignment vertical="center" wrapText="1"/>
    </xf>
    <xf numFmtId="0" fontId="0" fillId="33" borderId="10" xfId="0" applyFont="1" applyFill="1" applyBorder="1" applyAlignment="1">
      <alignment vertical="center" wrapText="1"/>
    </xf>
    <xf numFmtId="2" fontId="1" fillId="0" borderId="10" xfId="0" applyNumberFormat="1" applyFont="1" applyBorder="1" applyAlignment="1">
      <alignment vertical="center"/>
    </xf>
    <xf numFmtId="4" fontId="0" fillId="0" borderId="10" xfId="0" applyNumberFormat="1" applyFont="1" applyBorder="1" applyAlignment="1">
      <alignment vertical="center"/>
    </xf>
    <xf numFmtId="4" fontId="0" fillId="0" borderId="10" xfId="0" applyNumberFormat="1" applyFont="1" applyFill="1" applyBorder="1" applyAlignment="1">
      <alignment/>
    </xf>
    <xf numFmtId="0" fontId="0" fillId="0" borderId="10" xfId="0" applyFont="1" applyFill="1" applyBorder="1" applyAlignment="1">
      <alignment horizontal="center"/>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0" fontId="0" fillId="0" borderId="10" xfId="0" applyFont="1" applyBorder="1" applyAlignment="1">
      <alignment wrapText="1"/>
    </xf>
    <xf numFmtId="2" fontId="56" fillId="0" borderId="10" xfId="0" applyNumberFormat="1" applyFont="1" applyBorder="1" applyAlignment="1">
      <alignment vertical="center" wrapText="1"/>
    </xf>
    <xf numFmtId="0" fontId="36" fillId="0" borderId="0" xfId="0" applyFont="1" applyBorder="1" applyAlignment="1">
      <alignment horizontal="center" vertical="center"/>
    </xf>
    <xf numFmtId="0" fontId="36" fillId="0" borderId="0" xfId="0" applyFont="1" applyBorder="1" applyAlignment="1">
      <alignment vertical="center"/>
    </xf>
    <xf numFmtId="2" fontId="36" fillId="0" borderId="0" xfId="0" applyNumberFormat="1" applyFont="1" applyBorder="1" applyAlignment="1">
      <alignment vertical="center"/>
    </xf>
    <xf numFmtId="4" fontId="36" fillId="0" borderId="0" xfId="0" applyNumberFormat="1" applyFont="1" applyFill="1" applyBorder="1" applyAlignment="1">
      <alignment horizontal="right" vertical="center"/>
    </xf>
    <xf numFmtId="4" fontId="36" fillId="0" borderId="0" xfId="0" applyNumberFormat="1" applyFont="1" applyFill="1" applyBorder="1" applyAlignment="1">
      <alignment horizontal="center" vertical="center"/>
    </xf>
    <xf numFmtId="4" fontId="36" fillId="0" borderId="0" xfId="0" applyNumberFormat="1" applyFont="1" applyBorder="1" applyAlignment="1">
      <alignment horizontal="right" vertical="center"/>
    </xf>
    <xf numFmtId="0" fontId="36" fillId="0" borderId="0" xfId="0" applyFont="1" applyAlignment="1">
      <alignment/>
    </xf>
    <xf numFmtId="0" fontId="36" fillId="0" borderId="0" xfId="0" applyFont="1" applyBorder="1" applyAlignment="1">
      <alignment/>
    </xf>
    <xf numFmtId="4" fontId="55" fillId="0" borderId="10" xfId="0" applyNumberFormat="1" applyFont="1" applyFill="1" applyBorder="1" applyAlignment="1">
      <alignment horizontal="center" vertical="center" wrapText="1"/>
    </xf>
    <xf numFmtId="4" fontId="55" fillId="0" borderId="10" xfId="0" applyNumberFormat="1" applyFont="1" applyBorder="1" applyAlignment="1">
      <alignment horizontal="center" vertical="center" wrapText="1"/>
    </xf>
    <xf numFmtId="0" fontId="36" fillId="0" borderId="10" xfId="81" applyFont="1" applyFill="1" applyBorder="1" applyAlignment="1">
      <alignment horizontal="left" vertical="center" wrapText="1"/>
      <protection/>
    </xf>
    <xf numFmtId="0" fontId="36" fillId="0" borderId="10" xfId="81" applyFont="1" applyFill="1" applyBorder="1" applyAlignment="1">
      <alignment horizontal="center" vertical="center" wrapText="1"/>
      <protection/>
    </xf>
    <xf numFmtId="2" fontId="36" fillId="0" borderId="10" xfId="74" applyNumberFormat="1" applyFont="1" applyFill="1" applyBorder="1" applyAlignment="1">
      <alignment horizontal="center" vertical="center" wrapText="1"/>
      <protection/>
    </xf>
    <xf numFmtId="43" fontId="36" fillId="0" borderId="10" xfId="42" applyFont="1" applyFill="1" applyBorder="1" applyAlignment="1">
      <alignment horizontal="center" vertical="center" wrapText="1"/>
    </xf>
    <xf numFmtId="0" fontId="55" fillId="0" borderId="10" xfId="0" applyFont="1" applyBorder="1" applyAlignment="1">
      <alignment horizontal="center" vertical="center"/>
    </xf>
    <xf numFmtId="0" fontId="55" fillId="0" borderId="10" xfId="90" applyFont="1" applyFill="1" applyBorder="1" applyAlignment="1">
      <alignment horizontal="center" vertical="center" wrapText="1"/>
      <protection/>
    </xf>
    <xf numFmtId="2" fontId="55" fillId="0" borderId="10" xfId="0" applyNumberFormat="1" applyFont="1" applyBorder="1" applyAlignment="1">
      <alignment horizontal="center" vertical="center"/>
    </xf>
    <xf numFmtId="0" fontId="36" fillId="0" borderId="10" xfId="0" applyFont="1" applyBorder="1" applyAlignment="1">
      <alignment/>
    </xf>
    <xf numFmtId="0" fontId="36" fillId="0" borderId="10" xfId="0" applyFont="1" applyBorder="1" applyAlignment="1">
      <alignment horizontal="center"/>
    </xf>
    <xf numFmtId="0" fontId="55" fillId="0" borderId="0" xfId="0" applyFont="1" applyBorder="1" applyAlignment="1">
      <alignment horizontal="center" vertical="center"/>
    </xf>
    <xf numFmtId="0" fontId="55" fillId="0" borderId="0" xfId="90" applyFont="1" applyFill="1" applyBorder="1" applyAlignment="1">
      <alignment horizontal="center" vertical="center" wrapText="1"/>
      <protection/>
    </xf>
    <xf numFmtId="2" fontId="55" fillId="0" borderId="0" xfId="0" applyNumberFormat="1" applyFont="1" applyBorder="1" applyAlignment="1">
      <alignment horizontal="center" vertical="center"/>
    </xf>
    <xf numFmtId="0" fontId="36" fillId="0" borderId="0" xfId="0" applyFont="1" applyBorder="1" applyAlignment="1">
      <alignment horizontal="center"/>
    </xf>
    <xf numFmtId="0" fontId="36" fillId="0" borderId="0" xfId="0" applyFont="1" applyAlignment="1">
      <alignment horizontal="center" vertical="center"/>
    </xf>
    <xf numFmtId="0" fontId="36" fillId="0" borderId="0" xfId="0" applyFont="1" applyAlignment="1">
      <alignment horizontal="center"/>
    </xf>
    <xf numFmtId="2" fontId="36" fillId="0" borderId="0" xfId="0" applyNumberFormat="1" applyFont="1" applyAlignment="1">
      <alignment/>
    </xf>
    <xf numFmtId="4" fontId="36" fillId="0" borderId="0" xfId="0" applyNumberFormat="1" applyFont="1" applyFill="1" applyAlignment="1">
      <alignment horizontal="right"/>
    </xf>
    <xf numFmtId="4" fontId="36" fillId="0" borderId="0" xfId="0" applyNumberFormat="1" applyFont="1" applyFill="1" applyAlignment="1">
      <alignment horizontal="center"/>
    </xf>
    <xf numFmtId="4" fontId="36" fillId="0" borderId="0" xfId="0" applyNumberFormat="1" applyFont="1" applyAlignment="1">
      <alignment horizontal="right" vertical="center"/>
    </xf>
    <xf numFmtId="4" fontId="36" fillId="0" borderId="0" xfId="0" applyNumberFormat="1" applyFont="1" applyAlignment="1">
      <alignment/>
    </xf>
    <xf numFmtId="4" fontId="36" fillId="0" borderId="0" xfId="0" applyNumberFormat="1" applyFont="1" applyAlignment="1">
      <alignment/>
    </xf>
    <xf numFmtId="0" fontId="36" fillId="0" borderId="10" xfId="0" applyFont="1" applyBorder="1" applyAlignment="1">
      <alignment horizontal="center" vertical="center"/>
    </xf>
    <xf numFmtId="4" fontId="36" fillId="0" borderId="10" xfId="0" applyNumberFormat="1" applyFont="1" applyFill="1" applyBorder="1" applyAlignment="1">
      <alignment horizontal="center"/>
    </xf>
    <xf numFmtId="2" fontId="36" fillId="0" borderId="10" xfId="0" applyNumberFormat="1" applyFont="1" applyBorder="1" applyAlignment="1">
      <alignment horizontal="right" vertical="center"/>
    </xf>
    <xf numFmtId="4" fontId="55" fillId="0" borderId="0" xfId="0" applyNumberFormat="1" applyFont="1" applyAlignment="1">
      <alignment/>
    </xf>
    <xf numFmtId="0" fontId="55" fillId="0" borderId="0" xfId="0" applyFont="1" applyAlignment="1">
      <alignment/>
    </xf>
    <xf numFmtId="4" fontId="36"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right"/>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2" fontId="0" fillId="0" borderId="10" xfId="0" applyNumberFormat="1" applyFont="1" applyFill="1" applyBorder="1" applyAlignment="1">
      <alignment horizontal="center" vertical="center" wrapText="1"/>
    </xf>
    <xf numFmtId="0" fontId="36" fillId="0" borderId="11" xfId="0" applyFont="1" applyBorder="1" applyAlignment="1">
      <alignment horizontal="center" vertical="center" wrapText="1"/>
    </xf>
    <xf numFmtId="0" fontId="36" fillId="0" borderId="11" xfId="0" applyFont="1" applyBorder="1" applyAlignment="1">
      <alignment horizontal="center" vertical="center"/>
    </xf>
    <xf numFmtId="0" fontId="1" fillId="0" borderId="0" xfId="0" applyFont="1" applyFill="1" applyAlignment="1">
      <alignment/>
    </xf>
    <xf numFmtId="2" fontId="0" fillId="0" borderId="10" xfId="48" applyNumberFormat="1" applyFont="1" applyBorder="1" applyAlignment="1" applyProtection="1">
      <alignment horizontal="center" vertical="center" wrapText="1"/>
      <protection locked="0"/>
    </xf>
    <xf numFmtId="2" fontId="0" fillId="0" borderId="10" xfId="0" applyNumberFormat="1" applyFont="1" applyBorder="1" applyAlignment="1">
      <alignment horizontal="center" vertical="center"/>
    </xf>
    <xf numFmtId="2" fontId="0" fillId="33"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60" fillId="0" borderId="0" xfId="0" applyFont="1" applyFill="1" applyAlignment="1">
      <alignment/>
    </xf>
    <xf numFmtId="0" fontId="0" fillId="0" borderId="12" xfId="0" applyFont="1" applyFill="1" applyBorder="1" applyAlignment="1">
      <alignment horizontal="center" vertical="center" wrapText="1"/>
    </xf>
    <xf numFmtId="0" fontId="0" fillId="33" borderId="10" xfId="0" applyFont="1" applyFill="1" applyBorder="1" applyAlignment="1">
      <alignment horizontal="right" vertical="center" wrapText="1"/>
    </xf>
    <xf numFmtId="0" fontId="0" fillId="33" borderId="0" xfId="0" applyFont="1" applyFill="1" applyAlignment="1">
      <alignment/>
    </xf>
    <xf numFmtId="0" fontId="36" fillId="0" borderId="10" xfId="0" applyFont="1" applyBorder="1" applyAlignment="1">
      <alignment horizontal="center" vertical="center" wrapText="1"/>
    </xf>
    <xf numFmtId="0" fontId="36" fillId="0" borderId="10" xfId="0" applyFont="1" applyBorder="1" applyAlignment="1">
      <alignment horizontal="right" vertical="center" wrapText="1"/>
    </xf>
    <xf numFmtId="2" fontId="36"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0" fillId="33" borderId="10" xfId="0" applyFont="1" applyFill="1" applyBorder="1" applyAlignment="1" applyProtection="1">
      <alignment horizontal="center" vertical="center" wrapText="1"/>
      <protection locked="0"/>
    </xf>
    <xf numFmtId="49" fontId="0" fillId="0" borderId="10" xfId="81" applyNumberFormat="1" applyFont="1" applyBorder="1" applyAlignment="1">
      <alignment horizontal="center" vertical="center" wrapText="1"/>
      <protection/>
    </xf>
    <xf numFmtId="49" fontId="0" fillId="0" borderId="10" xfId="0"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10" xfId="0" applyFont="1" applyFill="1" applyBorder="1" applyAlignment="1">
      <alignment vertical="center" wrapText="1"/>
    </xf>
    <xf numFmtId="0" fontId="56" fillId="0" borderId="10" xfId="0" applyFont="1" applyFill="1" applyBorder="1" applyAlignment="1">
      <alignment horizontal="right" vertical="center"/>
    </xf>
    <xf numFmtId="2" fontId="56" fillId="0" borderId="10" xfId="0" applyNumberFormat="1" applyFont="1" applyFill="1" applyBorder="1" applyAlignment="1">
      <alignment horizontal="right" vertical="center"/>
    </xf>
    <xf numFmtId="4" fontId="56" fillId="0" borderId="10" xfId="0" applyNumberFormat="1" applyFont="1" applyFill="1" applyBorder="1" applyAlignment="1">
      <alignment horizontal="right"/>
    </xf>
    <xf numFmtId="4" fontId="56" fillId="0" borderId="10" xfId="0" applyNumberFormat="1" applyFont="1" applyFill="1" applyBorder="1" applyAlignment="1">
      <alignment horizontal="right" vertical="center"/>
    </xf>
    <xf numFmtId="0" fontId="56" fillId="0" borderId="10" xfId="0" applyFont="1" applyBorder="1" applyAlignment="1">
      <alignment horizontal="center"/>
    </xf>
    <xf numFmtId="0" fontId="56" fillId="0" borderId="0" xfId="0" applyFont="1" applyAlignment="1">
      <alignment/>
    </xf>
    <xf numFmtId="171" fontId="11" fillId="0" borderId="10" xfId="50" applyNumberFormat="1" applyFont="1" applyFill="1" applyBorder="1" applyAlignment="1" applyProtection="1">
      <alignment horizontal="right" vertical="center" wrapText="1"/>
      <protection locked="0"/>
    </xf>
    <xf numFmtId="4" fontId="55" fillId="0" borderId="10" xfId="0" applyNumberFormat="1" applyFont="1" applyBorder="1" applyAlignment="1">
      <alignment horizontal="center" vertical="center"/>
    </xf>
    <xf numFmtId="0" fontId="1" fillId="0" borderId="10" xfId="69" applyFont="1" applyFill="1" applyBorder="1" applyAlignment="1">
      <alignment horizontal="left" vertical="center" wrapText="1"/>
      <protection/>
    </xf>
    <xf numFmtId="0" fontId="1" fillId="0" borderId="10" xfId="69" applyFont="1" applyFill="1" applyBorder="1" applyAlignment="1">
      <alignment horizontal="center" vertical="center" wrapText="1"/>
      <protection/>
    </xf>
    <xf numFmtId="195" fontId="11" fillId="33" borderId="10" xfId="50" applyNumberFormat="1" applyFont="1" applyFill="1" applyBorder="1" applyAlignment="1" applyProtection="1">
      <alignment horizontal="right" vertical="center" wrapText="1"/>
      <protection locked="0"/>
    </xf>
    <xf numFmtId="2" fontId="56" fillId="0" borderId="10" xfId="74" applyNumberFormat="1" applyFont="1" applyFill="1" applyBorder="1" applyAlignment="1">
      <alignment horizontal="center" vertical="center" wrapText="1"/>
      <protection/>
    </xf>
    <xf numFmtId="0" fontId="36" fillId="0" borderId="0" xfId="0" applyFont="1" applyAlignment="1">
      <alignment horizontal="right" vertical="center"/>
    </xf>
    <xf numFmtId="0" fontId="1" fillId="0" borderId="10" xfId="0" applyFont="1" applyBorder="1" applyAlignment="1">
      <alignment horizontal="left" vertical="center" wrapText="1"/>
    </xf>
    <xf numFmtId="0" fontId="0" fillId="0" borderId="10" xfId="0" applyFont="1" applyBorder="1" applyAlignment="1">
      <alignment vertical="center" wrapText="1"/>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33" borderId="13" xfId="0" applyFont="1" applyFill="1" applyBorder="1" applyAlignment="1">
      <alignment horizontal="center" vertical="center" wrapText="1"/>
    </xf>
    <xf numFmtId="0" fontId="0" fillId="0" borderId="14" xfId="0"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4"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36" fillId="0" borderId="13" xfId="0" applyFont="1" applyBorder="1" applyAlignment="1">
      <alignment horizontal="center" vertical="center" wrapText="1"/>
    </xf>
    <xf numFmtId="0" fontId="0" fillId="0" borderId="16" xfId="0" applyBorder="1" applyAlignment="1">
      <alignment horizontal="center" vertical="center" wrapText="1"/>
    </xf>
    <xf numFmtId="0" fontId="61" fillId="0" borderId="0" xfId="0" applyFont="1" applyBorder="1" applyAlignment="1">
      <alignment horizontal="center" vertical="center" wrapText="1"/>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36" fillId="0" borderId="0" xfId="0" applyFont="1" applyBorder="1" applyAlignment="1">
      <alignment vertical="center" wrapText="1"/>
    </xf>
    <xf numFmtId="0" fontId="55" fillId="0" borderId="10" xfId="0" applyFont="1" applyBorder="1" applyAlignment="1">
      <alignment horizontal="center" vertical="center"/>
    </xf>
    <xf numFmtId="4" fontId="55"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4" fontId="55" fillId="0" borderId="10"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55" fillId="0" borderId="0" xfId="0" applyFont="1" applyAlignment="1">
      <alignment horizontal="center" vertical="center" wrapText="1"/>
    </xf>
    <xf numFmtId="0" fontId="36" fillId="0" borderId="0" xfId="0" applyFont="1" applyAlignment="1">
      <alignment horizontal="center" vertical="center" wrapText="1"/>
    </xf>
    <xf numFmtId="0" fontId="63" fillId="0" borderId="15" xfId="0" applyFont="1" applyBorder="1" applyAlignment="1">
      <alignment horizontal="center" vertical="center" wrapText="1"/>
    </xf>
    <xf numFmtId="0" fontId="36" fillId="0" borderId="15" xfId="0" applyFont="1" applyBorder="1" applyAlignment="1">
      <alignment horizontal="center" vertical="center" wrapText="1"/>
    </xf>
    <xf numFmtId="0" fontId="1" fillId="0" borderId="10" xfId="69" applyFont="1" applyFill="1" applyBorder="1" applyAlignment="1">
      <alignment horizontal="left" vertical="center" wrapText="1"/>
      <protection/>
    </xf>
    <xf numFmtId="2"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2" fillId="0" borderId="15" xfId="0" applyFont="1" applyFill="1" applyBorder="1" applyAlignment="1">
      <alignment horizontal="center" vertical="center" wrapText="1"/>
    </xf>
    <xf numFmtId="0" fontId="0" fillId="0" borderId="15" xfId="0" applyFont="1" applyFill="1" applyBorder="1" applyAlignment="1">
      <alignment/>
    </xf>
    <xf numFmtId="0" fontId="1" fillId="0" borderId="10" xfId="0" applyFont="1" applyFill="1" applyBorder="1" applyAlignment="1">
      <alignment horizontal="center" vertical="center" wrapText="1"/>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8" xfId="46"/>
    <cellStyle name="Comma 28 2" xfId="47"/>
    <cellStyle name="Comma 3" xfId="48"/>
    <cellStyle name="Comma 3 2" xfId="49"/>
    <cellStyle name="Comma 8" xfId="50"/>
    <cellStyle name="Currency" xfId="51"/>
    <cellStyle name="Currency [0]" xfId="52"/>
    <cellStyle name="Currency 2"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13 2" xfId="65"/>
    <cellStyle name="Normal 15" xfId="66"/>
    <cellStyle name="Normal 15 2" xfId="67"/>
    <cellStyle name="Normal 15 3" xfId="68"/>
    <cellStyle name="Normal 2" xfId="69"/>
    <cellStyle name="Normal 2 11" xfId="70"/>
    <cellStyle name="Normal 2 2" xfId="71"/>
    <cellStyle name="Normal 2 2 3" xfId="72"/>
    <cellStyle name="Normal 2 4" xfId="73"/>
    <cellStyle name="Normal 2 5" xfId="74"/>
    <cellStyle name="Normal 234" xfId="75"/>
    <cellStyle name="Normal 236" xfId="76"/>
    <cellStyle name="Normal 26" xfId="77"/>
    <cellStyle name="Normal 282" xfId="78"/>
    <cellStyle name="Normal 3" xfId="79"/>
    <cellStyle name="Normal 3 10" xfId="80"/>
    <cellStyle name="Normal 3 2" xfId="81"/>
    <cellStyle name="Normal 3 3" xfId="82"/>
    <cellStyle name="Normal 3 4" xfId="83"/>
    <cellStyle name="Normal 3 7" xfId="84"/>
    <cellStyle name="Normal 4" xfId="85"/>
    <cellStyle name="Normal 4 2" xfId="86"/>
    <cellStyle name="Normal 5" xfId="87"/>
    <cellStyle name="Normal 6" xfId="88"/>
    <cellStyle name="Normal 9" xfId="89"/>
    <cellStyle name="Normal_10CHUAN 2" xfId="90"/>
    <cellStyle name="Normal_Sheet1" xfId="91"/>
    <cellStyle name="Normal_Sheet1_1" xfId="92"/>
    <cellStyle name="Note" xfId="93"/>
    <cellStyle name="Output" xfId="94"/>
    <cellStyle name="Percent"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94"/>
  <sheetViews>
    <sheetView zoomScaleSheetLayoutView="55" zoomScalePageLayoutView="0" workbookViewId="0" topLeftCell="A1">
      <pane xSplit="11" ySplit="1" topLeftCell="L2" activePane="bottomRight" state="frozen"/>
      <selection pane="topLeft" activeCell="A1" sqref="A1"/>
      <selection pane="topRight" activeCell="L1" sqref="L1"/>
      <selection pane="bottomLeft" activeCell="A6" sqref="A6"/>
      <selection pane="bottomRight" activeCell="M37" sqref="M37"/>
    </sheetView>
  </sheetViews>
  <sheetFormatPr defaultColWidth="9.00390625" defaultRowHeight="15.75"/>
  <cols>
    <col min="1" max="1" width="5.50390625" style="1" customWidth="1"/>
    <col min="2" max="2" width="37.25390625" style="2" customWidth="1"/>
    <col min="3" max="3" width="8.375" style="3" customWidth="1"/>
    <col min="4" max="4" width="8.50390625" style="13" customWidth="1"/>
    <col min="5" max="5" width="7.75390625" style="13" customWidth="1"/>
    <col min="6" max="9" width="7.25390625" style="6" customWidth="1"/>
    <col min="10" max="10" width="8.625" style="4" customWidth="1"/>
    <col min="11" max="11" width="9.25390625" style="4" customWidth="1"/>
    <col min="12" max="12" width="50.625" style="3" customWidth="1"/>
    <col min="13" max="13" width="12.125" style="3" customWidth="1"/>
    <col min="14" max="16384" width="9.00390625" style="2" customWidth="1"/>
  </cols>
  <sheetData>
    <row r="1" spans="1:13" ht="24" customHeight="1">
      <c r="A1" s="8"/>
      <c r="B1" s="9"/>
      <c r="C1" s="8"/>
      <c r="D1" s="11"/>
      <c r="E1" s="11"/>
      <c r="F1" s="10"/>
      <c r="G1" s="10"/>
      <c r="H1" s="10"/>
      <c r="I1" s="10"/>
      <c r="J1" s="11"/>
      <c r="K1" s="11"/>
      <c r="L1" s="8"/>
      <c r="M1" s="8" t="s">
        <v>9</v>
      </c>
    </row>
    <row r="2" spans="1:13" ht="57.75" customHeight="1">
      <c r="A2" s="237" t="s">
        <v>107</v>
      </c>
      <c r="B2" s="237"/>
      <c r="C2" s="237"/>
      <c r="D2" s="237"/>
      <c r="E2" s="237"/>
      <c r="F2" s="237"/>
      <c r="G2" s="237"/>
      <c r="H2" s="237"/>
      <c r="I2" s="237"/>
      <c r="J2" s="237"/>
      <c r="K2" s="237"/>
      <c r="L2" s="237"/>
      <c r="M2" s="238"/>
    </row>
    <row r="3" spans="1:13" ht="32.25" customHeight="1">
      <c r="A3" s="239" t="s">
        <v>378</v>
      </c>
      <c r="B3" s="239"/>
      <c r="C3" s="239"/>
      <c r="D3" s="239"/>
      <c r="E3" s="239"/>
      <c r="F3" s="239"/>
      <c r="G3" s="239"/>
      <c r="H3" s="239"/>
      <c r="I3" s="239"/>
      <c r="J3" s="239"/>
      <c r="K3" s="239"/>
      <c r="L3" s="239"/>
      <c r="M3" s="238"/>
    </row>
    <row r="4" spans="1:13" ht="26.25" customHeight="1">
      <c r="A4" s="240" t="s">
        <v>0</v>
      </c>
      <c r="B4" s="240" t="s">
        <v>1</v>
      </c>
      <c r="C4" s="234" t="s">
        <v>108</v>
      </c>
      <c r="D4" s="233" t="s">
        <v>109</v>
      </c>
      <c r="E4" s="233" t="s">
        <v>110</v>
      </c>
      <c r="F4" s="233" t="s">
        <v>3</v>
      </c>
      <c r="G4" s="233"/>
      <c r="H4" s="233"/>
      <c r="I4" s="233"/>
      <c r="J4" s="233"/>
      <c r="K4" s="233"/>
      <c r="L4" s="234" t="s">
        <v>2</v>
      </c>
      <c r="M4" s="234" t="s">
        <v>5</v>
      </c>
    </row>
    <row r="5" spans="1:13" ht="114" customHeight="1">
      <c r="A5" s="240"/>
      <c r="B5" s="240"/>
      <c r="C5" s="234"/>
      <c r="D5" s="233"/>
      <c r="E5" s="233"/>
      <c r="F5" s="7" t="s">
        <v>8</v>
      </c>
      <c r="G5" s="7" t="s">
        <v>6</v>
      </c>
      <c r="H5" s="7" t="s">
        <v>7</v>
      </c>
      <c r="I5" s="7" t="s">
        <v>11</v>
      </c>
      <c r="J5" s="5" t="s">
        <v>4</v>
      </c>
      <c r="K5" s="5" t="s">
        <v>10</v>
      </c>
      <c r="L5" s="240"/>
      <c r="M5" s="234"/>
    </row>
    <row r="6" spans="1:13" ht="32.25" customHeight="1">
      <c r="A6" s="19" t="s">
        <v>12</v>
      </c>
      <c r="B6" s="231" t="s">
        <v>287</v>
      </c>
      <c r="C6" s="232"/>
      <c r="D6" s="33">
        <f>SUM(D7:D15)</f>
        <v>5.72</v>
      </c>
      <c r="E6" s="33">
        <f aca="true" t="shared" si="0" ref="E6:K6">SUM(E7:E15)</f>
        <v>5.24</v>
      </c>
      <c r="F6" s="33">
        <f t="shared" si="0"/>
        <v>2.57</v>
      </c>
      <c r="G6" s="33">
        <f t="shared" si="0"/>
        <v>0</v>
      </c>
      <c r="H6" s="33">
        <f t="shared" si="0"/>
        <v>0</v>
      </c>
      <c r="I6" s="33">
        <f t="shared" si="0"/>
        <v>0</v>
      </c>
      <c r="J6" s="33">
        <f t="shared" si="0"/>
        <v>2.23</v>
      </c>
      <c r="K6" s="33">
        <f t="shared" si="0"/>
        <v>0.44</v>
      </c>
      <c r="L6" s="14"/>
      <c r="M6" s="19"/>
    </row>
    <row r="7" spans="1:13" ht="63">
      <c r="A7" s="17">
        <v>1</v>
      </c>
      <c r="B7" s="21" t="s">
        <v>111</v>
      </c>
      <c r="C7" s="22" t="s">
        <v>112</v>
      </c>
      <c r="D7" s="34">
        <v>0.46</v>
      </c>
      <c r="E7" s="35">
        <f>D7</f>
        <v>0.46</v>
      </c>
      <c r="F7" s="38">
        <v>0.22</v>
      </c>
      <c r="G7" s="36"/>
      <c r="H7" s="36"/>
      <c r="I7" s="38"/>
      <c r="J7" s="37">
        <v>0.18</v>
      </c>
      <c r="K7" s="37">
        <v>0.06</v>
      </c>
      <c r="L7" s="22" t="s">
        <v>113</v>
      </c>
      <c r="M7" s="21"/>
    </row>
    <row r="8" spans="1:13" ht="94.5">
      <c r="A8" s="17">
        <v>2</v>
      </c>
      <c r="B8" s="26" t="s">
        <v>114</v>
      </c>
      <c r="C8" s="24" t="s">
        <v>51</v>
      </c>
      <c r="D8" s="63">
        <v>0.07</v>
      </c>
      <c r="E8" s="39">
        <v>0.07</v>
      </c>
      <c r="F8" s="31">
        <v>0.02</v>
      </c>
      <c r="G8" s="63"/>
      <c r="H8" s="63"/>
      <c r="I8" s="63"/>
      <c r="J8" s="63"/>
      <c r="K8" s="31">
        <v>0.05</v>
      </c>
      <c r="L8" s="24" t="s">
        <v>115</v>
      </c>
      <c r="M8" s="45"/>
    </row>
    <row r="9" spans="1:13" ht="94.5">
      <c r="A9" s="17">
        <v>3</v>
      </c>
      <c r="B9" s="26" t="s">
        <v>116</v>
      </c>
      <c r="C9" s="24" t="s">
        <v>117</v>
      </c>
      <c r="D9" s="47">
        <v>0.3</v>
      </c>
      <c r="E9" s="46">
        <v>0.11</v>
      </c>
      <c r="F9" s="64"/>
      <c r="G9" s="47"/>
      <c r="H9" s="47"/>
      <c r="I9" s="47"/>
      <c r="J9" s="64">
        <v>0.11</v>
      </c>
      <c r="K9" s="64"/>
      <c r="L9" s="24" t="s">
        <v>118</v>
      </c>
      <c r="M9" s="45"/>
    </row>
    <row r="10" spans="1:13" ht="63">
      <c r="A10" s="17">
        <v>4</v>
      </c>
      <c r="B10" s="21" t="s">
        <v>119</v>
      </c>
      <c r="C10" s="22" t="s">
        <v>120</v>
      </c>
      <c r="D10" s="34">
        <v>0.49</v>
      </c>
      <c r="E10" s="35">
        <f>D10</f>
        <v>0.49</v>
      </c>
      <c r="F10" s="89">
        <v>0.45</v>
      </c>
      <c r="G10" s="36"/>
      <c r="H10" s="36"/>
      <c r="I10" s="36"/>
      <c r="J10" s="37"/>
      <c r="K10" s="37">
        <v>0.04</v>
      </c>
      <c r="L10" s="22" t="s">
        <v>49</v>
      </c>
      <c r="M10" s="45"/>
    </row>
    <row r="11" spans="1:13" ht="47.25">
      <c r="A11" s="17">
        <v>5</v>
      </c>
      <c r="B11" s="21" t="s">
        <v>121</v>
      </c>
      <c r="C11" s="22" t="s">
        <v>120</v>
      </c>
      <c r="D11" s="34">
        <v>0.17</v>
      </c>
      <c r="E11" s="34">
        <f>D11</f>
        <v>0.17</v>
      </c>
      <c r="F11" s="20"/>
      <c r="G11" s="20"/>
      <c r="H11" s="20"/>
      <c r="I11" s="20"/>
      <c r="J11" s="20">
        <f>E11</f>
        <v>0.17</v>
      </c>
      <c r="K11" s="20"/>
      <c r="L11" s="22" t="s">
        <v>335</v>
      </c>
      <c r="M11" s="45"/>
    </row>
    <row r="12" spans="1:13" ht="63">
      <c r="A12" s="17">
        <v>6</v>
      </c>
      <c r="B12" s="21" t="s">
        <v>122</v>
      </c>
      <c r="C12" s="22" t="s">
        <v>123</v>
      </c>
      <c r="D12" s="34">
        <v>1.44</v>
      </c>
      <c r="E12" s="35">
        <f>D12</f>
        <v>1.44</v>
      </c>
      <c r="F12" s="38"/>
      <c r="G12" s="36"/>
      <c r="H12" s="36"/>
      <c r="I12" s="36"/>
      <c r="J12" s="37">
        <v>1.4</v>
      </c>
      <c r="K12" s="87">
        <v>0.04</v>
      </c>
      <c r="L12" s="22" t="s">
        <v>124</v>
      </c>
      <c r="M12" s="45"/>
    </row>
    <row r="13" spans="1:13" ht="94.5">
      <c r="A13" s="17">
        <v>7</v>
      </c>
      <c r="B13" s="26" t="s">
        <v>50</v>
      </c>
      <c r="C13" s="24" t="s">
        <v>51</v>
      </c>
      <c r="D13" s="76">
        <v>0.06</v>
      </c>
      <c r="E13" s="39">
        <f>D13</f>
        <v>0.06</v>
      </c>
      <c r="F13" s="39"/>
      <c r="G13" s="39"/>
      <c r="H13" s="36"/>
      <c r="I13" s="36"/>
      <c r="J13" s="39">
        <v>0.04</v>
      </c>
      <c r="K13" s="76">
        <v>0.02</v>
      </c>
      <c r="L13" s="24" t="s">
        <v>125</v>
      </c>
      <c r="M13" s="45"/>
    </row>
    <row r="14" spans="1:13" ht="63">
      <c r="A14" s="17">
        <v>8</v>
      </c>
      <c r="B14" s="90" t="s">
        <v>126</v>
      </c>
      <c r="C14" s="91" t="s">
        <v>127</v>
      </c>
      <c r="D14" s="92">
        <v>0.83</v>
      </c>
      <c r="E14" s="35">
        <v>0.54</v>
      </c>
      <c r="F14" s="35">
        <v>0.48</v>
      </c>
      <c r="G14" s="35"/>
      <c r="H14" s="36"/>
      <c r="I14" s="36"/>
      <c r="J14" s="37">
        <v>0.06</v>
      </c>
      <c r="K14" s="37"/>
      <c r="L14" s="22" t="s">
        <v>128</v>
      </c>
      <c r="M14" s="45"/>
    </row>
    <row r="15" spans="1:13" ht="63">
      <c r="A15" s="17">
        <v>9</v>
      </c>
      <c r="B15" s="21" t="s">
        <v>129</v>
      </c>
      <c r="C15" s="22" t="s">
        <v>52</v>
      </c>
      <c r="D15" s="56">
        <v>1.9</v>
      </c>
      <c r="E15" s="56">
        <v>1.9</v>
      </c>
      <c r="F15" s="20">
        <v>1.4</v>
      </c>
      <c r="G15" s="20"/>
      <c r="H15" s="20"/>
      <c r="I15" s="20"/>
      <c r="J15" s="20">
        <v>0.27</v>
      </c>
      <c r="K15" s="20">
        <v>0.23</v>
      </c>
      <c r="L15" s="22" t="s">
        <v>130</v>
      </c>
      <c r="M15" s="45"/>
    </row>
    <row r="16" spans="1:13" ht="32.25" customHeight="1">
      <c r="A16" s="19" t="s">
        <v>13</v>
      </c>
      <c r="B16" s="231" t="s">
        <v>288</v>
      </c>
      <c r="C16" s="232"/>
      <c r="D16" s="33">
        <f>SUM(D17:D37)</f>
        <v>135.23117700000003</v>
      </c>
      <c r="E16" s="33">
        <f aca="true" t="shared" si="1" ref="E16:K16">SUM(E17:E37)</f>
        <v>63.074256000000005</v>
      </c>
      <c r="F16" s="33">
        <f t="shared" si="1"/>
        <v>4.64</v>
      </c>
      <c r="G16" s="33">
        <f t="shared" si="1"/>
        <v>0</v>
      </c>
      <c r="H16" s="33">
        <f t="shared" si="1"/>
        <v>0</v>
      </c>
      <c r="I16" s="33">
        <f t="shared" si="1"/>
        <v>0</v>
      </c>
      <c r="J16" s="33">
        <f t="shared" si="1"/>
        <v>13.344999999999999</v>
      </c>
      <c r="K16" s="33">
        <f t="shared" si="1"/>
        <v>45.086000000000006</v>
      </c>
      <c r="L16" s="14"/>
      <c r="M16" s="19"/>
    </row>
    <row r="17" spans="1:13" s="12" customFormat="1" ht="117" customHeight="1">
      <c r="A17" s="16">
        <v>10</v>
      </c>
      <c r="B17" s="26" t="s">
        <v>131</v>
      </c>
      <c r="C17" s="28" t="s">
        <v>132</v>
      </c>
      <c r="D17" s="30">
        <v>0.05</v>
      </c>
      <c r="E17" s="31">
        <v>0.05</v>
      </c>
      <c r="F17" s="31"/>
      <c r="G17" s="20"/>
      <c r="H17" s="20"/>
      <c r="I17" s="20"/>
      <c r="J17" s="32"/>
      <c r="K17" s="20">
        <v>0.05</v>
      </c>
      <c r="L17" s="24" t="s">
        <v>133</v>
      </c>
      <c r="M17" s="22"/>
    </row>
    <row r="18" spans="1:13" s="12" customFormat="1" ht="81.75" customHeight="1">
      <c r="A18" s="16">
        <v>11</v>
      </c>
      <c r="B18" s="65" t="s">
        <v>18</v>
      </c>
      <c r="C18" s="24" t="s">
        <v>134</v>
      </c>
      <c r="D18" s="38">
        <v>1.47</v>
      </c>
      <c r="E18" s="38">
        <v>0.2</v>
      </c>
      <c r="F18" s="31"/>
      <c r="G18" s="20"/>
      <c r="H18" s="20"/>
      <c r="I18" s="20"/>
      <c r="J18" s="32"/>
      <c r="K18" s="20">
        <v>0.2</v>
      </c>
      <c r="L18" s="24" t="s">
        <v>135</v>
      </c>
      <c r="M18" s="22"/>
    </row>
    <row r="19" spans="1:13" s="12" customFormat="1" ht="94.5">
      <c r="A19" s="16">
        <v>12</v>
      </c>
      <c r="B19" s="66" t="s">
        <v>136</v>
      </c>
      <c r="C19" s="51" t="s">
        <v>137</v>
      </c>
      <c r="D19" s="67">
        <v>9.6</v>
      </c>
      <c r="E19" s="60">
        <v>2.55</v>
      </c>
      <c r="F19" s="31"/>
      <c r="G19" s="20"/>
      <c r="H19" s="20"/>
      <c r="I19" s="20"/>
      <c r="J19" s="32">
        <v>1.3</v>
      </c>
      <c r="K19" s="20">
        <v>1.25</v>
      </c>
      <c r="L19" s="51" t="s">
        <v>138</v>
      </c>
      <c r="M19" s="22"/>
    </row>
    <row r="20" spans="1:13" s="12" customFormat="1" ht="63">
      <c r="A20" s="16">
        <v>13</v>
      </c>
      <c r="B20" s="26" t="s">
        <v>19</v>
      </c>
      <c r="C20" s="68" t="s">
        <v>139</v>
      </c>
      <c r="D20" s="30">
        <v>0.21</v>
      </c>
      <c r="E20" s="31">
        <v>0.11</v>
      </c>
      <c r="F20" s="31"/>
      <c r="G20" s="20"/>
      <c r="H20" s="20"/>
      <c r="I20" s="20"/>
      <c r="J20" s="32"/>
      <c r="K20" s="20">
        <v>0.11</v>
      </c>
      <c r="L20" s="24" t="s">
        <v>140</v>
      </c>
      <c r="M20" s="22"/>
    </row>
    <row r="21" spans="1:13" s="12" customFormat="1" ht="63">
      <c r="A21" s="16">
        <v>14</v>
      </c>
      <c r="B21" s="26" t="s">
        <v>141</v>
      </c>
      <c r="C21" s="68" t="s">
        <v>139</v>
      </c>
      <c r="D21" s="30">
        <v>0.83</v>
      </c>
      <c r="E21" s="31">
        <v>0.44</v>
      </c>
      <c r="F21" s="31"/>
      <c r="G21" s="20"/>
      <c r="H21" s="20"/>
      <c r="I21" s="20"/>
      <c r="J21" s="32"/>
      <c r="K21" s="20">
        <v>0.44</v>
      </c>
      <c r="L21" s="24" t="s">
        <v>142</v>
      </c>
      <c r="M21" s="22"/>
    </row>
    <row r="22" spans="1:13" s="12" customFormat="1" ht="141.75">
      <c r="A22" s="16">
        <v>15</v>
      </c>
      <c r="B22" s="26" t="s">
        <v>20</v>
      </c>
      <c r="C22" s="24" t="s">
        <v>143</v>
      </c>
      <c r="D22" s="30">
        <v>51.58</v>
      </c>
      <c r="E22" s="31">
        <v>42.65</v>
      </c>
      <c r="F22" s="31">
        <v>4.64</v>
      </c>
      <c r="G22" s="20"/>
      <c r="H22" s="20"/>
      <c r="I22" s="20"/>
      <c r="J22" s="32">
        <v>11.02</v>
      </c>
      <c r="K22" s="20">
        <v>26.99</v>
      </c>
      <c r="L22" s="24" t="s">
        <v>45</v>
      </c>
      <c r="M22" s="22" t="s">
        <v>144</v>
      </c>
    </row>
    <row r="23" spans="1:13" s="12" customFormat="1" ht="61.5" customHeight="1">
      <c r="A23" s="16">
        <v>16</v>
      </c>
      <c r="B23" s="15" t="s">
        <v>24</v>
      </c>
      <c r="C23" s="17" t="s">
        <v>145</v>
      </c>
      <c r="D23" s="41">
        <v>60.89</v>
      </c>
      <c r="E23" s="41">
        <v>11.54</v>
      </c>
      <c r="F23" s="40"/>
      <c r="G23" s="40"/>
      <c r="H23" s="40"/>
      <c r="I23" s="40"/>
      <c r="J23" s="37">
        <v>0.18</v>
      </c>
      <c r="K23" s="37">
        <v>11.36</v>
      </c>
      <c r="L23" s="24" t="s">
        <v>146</v>
      </c>
      <c r="M23" s="22"/>
    </row>
    <row r="24" spans="1:13" s="12" customFormat="1" ht="55.5" customHeight="1">
      <c r="A24" s="16">
        <v>17</v>
      </c>
      <c r="B24" s="15" t="s">
        <v>25</v>
      </c>
      <c r="C24" s="17" t="s">
        <v>137</v>
      </c>
      <c r="D24" s="20">
        <v>1.7</v>
      </c>
      <c r="E24" s="20">
        <v>1.7</v>
      </c>
      <c r="F24" s="40"/>
      <c r="G24" s="40"/>
      <c r="H24" s="40"/>
      <c r="I24" s="40"/>
      <c r="J24" s="37"/>
      <c r="K24" s="37">
        <v>1.7</v>
      </c>
      <c r="L24" s="24" t="s">
        <v>46</v>
      </c>
      <c r="M24" s="235" t="s">
        <v>27</v>
      </c>
    </row>
    <row r="25" spans="1:13" s="12" customFormat="1" ht="60.75" customHeight="1">
      <c r="A25" s="16">
        <v>18</v>
      </c>
      <c r="B25" s="15" t="s">
        <v>26</v>
      </c>
      <c r="C25" s="17" t="s">
        <v>134</v>
      </c>
      <c r="D25" s="41">
        <v>2.56</v>
      </c>
      <c r="E25" s="20">
        <v>1.1</v>
      </c>
      <c r="F25" s="40"/>
      <c r="G25" s="40"/>
      <c r="H25" s="40"/>
      <c r="I25" s="40"/>
      <c r="J25" s="37">
        <v>0.16</v>
      </c>
      <c r="K25" s="37">
        <v>0.94</v>
      </c>
      <c r="L25" s="24" t="s">
        <v>46</v>
      </c>
      <c r="M25" s="236"/>
    </row>
    <row r="26" spans="1:13" s="12" customFormat="1" ht="47.25">
      <c r="A26" s="16">
        <v>19</v>
      </c>
      <c r="B26" s="26" t="s">
        <v>40</v>
      </c>
      <c r="C26" s="88" t="s">
        <v>147</v>
      </c>
      <c r="D26" s="38">
        <f>1545.56/10000</f>
        <v>0.154556</v>
      </c>
      <c r="E26" s="38">
        <v>0.01</v>
      </c>
      <c r="F26" s="40"/>
      <c r="G26" s="40"/>
      <c r="H26" s="40"/>
      <c r="I26" s="40"/>
      <c r="J26" s="37"/>
      <c r="K26" s="37">
        <v>0.01</v>
      </c>
      <c r="L26" s="24" t="s">
        <v>41</v>
      </c>
      <c r="M26" s="21"/>
    </row>
    <row r="27" spans="1:13" s="12" customFormat="1" ht="63">
      <c r="A27" s="16">
        <v>20</v>
      </c>
      <c r="B27" s="26" t="s">
        <v>148</v>
      </c>
      <c r="C27" s="88" t="s">
        <v>132</v>
      </c>
      <c r="D27" s="41">
        <v>0.24</v>
      </c>
      <c r="E27" s="20">
        <v>0.02</v>
      </c>
      <c r="F27" s="40"/>
      <c r="G27" s="40"/>
      <c r="H27" s="40"/>
      <c r="I27" s="40"/>
      <c r="J27" s="37"/>
      <c r="K27" s="37">
        <v>0.02</v>
      </c>
      <c r="L27" s="24" t="s">
        <v>149</v>
      </c>
      <c r="M27" s="21"/>
    </row>
    <row r="28" spans="1:13" s="12" customFormat="1" ht="47.25">
      <c r="A28" s="16">
        <v>21</v>
      </c>
      <c r="B28" s="26" t="s">
        <v>150</v>
      </c>
      <c r="C28" s="88" t="s">
        <v>151</v>
      </c>
      <c r="D28" s="20">
        <v>0.2</v>
      </c>
      <c r="E28" s="20">
        <v>0.2</v>
      </c>
      <c r="F28" s="40"/>
      <c r="G28" s="40"/>
      <c r="H28" s="40"/>
      <c r="I28" s="40"/>
      <c r="J28" s="37">
        <v>0.02</v>
      </c>
      <c r="K28" s="37">
        <v>0.18</v>
      </c>
      <c r="L28" s="24" t="s">
        <v>152</v>
      </c>
      <c r="M28" s="21"/>
    </row>
    <row r="29" spans="1:13" s="12" customFormat="1" ht="63">
      <c r="A29" s="16">
        <v>22</v>
      </c>
      <c r="B29" s="26" t="s">
        <v>42</v>
      </c>
      <c r="C29" s="88" t="s">
        <v>153</v>
      </c>
      <c r="D29" s="41">
        <v>0.36</v>
      </c>
      <c r="E29" s="20">
        <v>0.03</v>
      </c>
      <c r="F29" s="40"/>
      <c r="G29" s="40"/>
      <c r="H29" s="40"/>
      <c r="I29" s="40"/>
      <c r="J29" s="37">
        <v>0.01</v>
      </c>
      <c r="K29" s="37">
        <v>0.02</v>
      </c>
      <c r="L29" s="24" t="s">
        <v>154</v>
      </c>
      <c r="M29" s="21"/>
    </row>
    <row r="30" spans="1:13" s="12" customFormat="1" ht="63">
      <c r="A30" s="16">
        <v>23</v>
      </c>
      <c r="B30" s="26" t="s">
        <v>155</v>
      </c>
      <c r="C30" s="68" t="s">
        <v>139</v>
      </c>
      <c r="D30" s="38">
        <v>0.15</v>
      </c>
      <c r="E30" s="38">
        <v>0.02</v>
      </c>
      <c r="F30" s="40"/>
      <c r="G30" s="40"/>
      <c r="H30" s="40"/>
      <c r="I30" s="40"/>
      <c r="J30" s="37"/>
      <c r="K30" s="37">
        <v>0.02</v>
      </c>
      <c r="L30" s="24" t="s">
        <v>156</v>
      </c>
      <c r="M30" s="21"/>
    </row>
    <row r="31" spans="1:13" s="12" customFormat="1" ht="63">
      <c r="A31" s="16">
        <v>24</v>
      </c>
      <c r="B31" s="26" t="s">
        <v>157</v>
      </c>
      <c r="C31" s="68" t="s">
        <v>139</v>
      </c>
      <c r="D31" s="38">
        <v>0.053256</v>
      </c>
      <c r="E31" s="38">
        <f>D31</f>
        <v>0.053256</v>
      </c>
      <c r="F31" s="40"/>
      <c r="G31" s="40"/>
      <c r="H31" s="40"/>
      <c r="I31" s="40"/>
      <c r="J31" s="37"/>
      <c r="K31" s="37">
        <v>0.05</v>
      </c>
      <c r="L31" s="24" t="s">
        <v>158</v>
      </c>
      <c r="M31" s="21"/>
    </row>
    <row r="32" spans="1:13" s="12" customFormat="1" ht="63">
      <c r="A32" s="16">
        <v>25</v>
      </c>
      <c r="B32" s="26" t="s">
        <v>159</v>
      </c>
      <c r="C32" s="68" t="s">
        <v>139</v>
      </c>
      <c r="D32" s="38">
        <v>0.03787</v>
      </c>
      <c r="E32" s="85">
        <v>0.001</v>
      </c>
      <c r="F32" s="40"/>
      <c r="G32" s="40"/>
      <c r="H32" s="40"/>
      <c r="I32" s="40"/>
      <c r="J32" s="37"/>
      <c r="K32" s="78">
        <v>0.001</v>
      </c>
      <c r="L32" s="24" t="s">
        <v>160</v>
      </c>
      <c r="M32" s="21"/>
    </row>
    <row r="33" spans="1:13" s="12" customFormat="1" ht="63">
      <c r="A33" s="16">
        <v>26</v>
      </c>
      <c r="B33" s="26" t="s">
        <v>161</v>
      </c>
      <c r="C33" s="68" t="s">
        <v>139</v>
      </c>
      <c r="D33" s="38">
        <v>0.0325</v>
      </c>
      <c r="E33" s="38">
        <v>0.01</v>
      </c>
      <c r="F33" s="40"/>
      <c r="G33" s="40"/>
      <c r="H33" s="40"/>
      <c r="I33" s="40"/>
      <c r="J33" s="78">
        <v>0.005</v>
      </c>
      <c r="K33" s="78">
        <v>0.005</v>
      </c>
      <c r="L33" s="24" t="s">
        <v>162</v>
      </c>
      <c r="M33" s="21"/>
    </row>
    <row r="34" spans="1:13" s="12" customFormat="1" ht="63">
      <c r="A34" s="16">
        <v>27</v>
      </c>
      <c r="B34" s="65" t="s">
        <v>163</v>
      </c>
      <c r="C34" s="88" t="s">
        <v>164</v>
      </c>
      <c r="D34" s="38">
        <f>2215.78/10000</f>
        <v>0.22157800000000002</v>
      </c>
      <c r="E34" s="38">
        <v>0.08</v>
      </c>
      <c r="F34" s="40"/>
      <c r="G34" s="40"/>
      <c r="H34" s="40"/>
      <c r="I34" s="40"/>
      <c r="J34" s="37">
        <v>0.01</v>
      </c>
      <c r="K34" s="37">
        <v>0.07</v>
      </c>
      <c r="L34" s="24" t="s">
        <v>165</v>
      </c>
      <c r="M34" s="21"/>
    </row>
    <row r="35" spans="1:13" s="12" customFormat="1" ht="47.25">
      <c r="A35" s="16">
        <v>28</v>
      </c>
      <c r="B35" s="66" t="s">
        <v>43</v>
      </c>
      <c r="C35" s="88" t="s">
        <v>164</v>
      </c>
      <c r="D35" s="38">
        <v>0.12</v>
      </c>
      <c r="E35" s="38">
        <v>0.05</v>
      </c>
      <c r="F35" s="40"/>
      <c r="G35" s="40"/>
      <c r="H35" s="40"/>
      <c r="I35" s="40"/>
      <c r="J35" s="37">
        <v>0.01</v>
      </c>
      <c r="K35" s="37">
        <v>0.04</v>
      </c>
      <c r="L35" s="51" t="s">
        <v>166</v>
      </c>
      <c r="M35" s="21"/>
    </row>
    <row r="36" spans="1:13" s="12" customFormat="1" ht="63">
      <c r="A36" s="16">
        <v>29</v>
      </c>
      <c r="B36" s="26" t="s">
        <v>44</v>
      </c>
      <c r="C36" s="24" t="s">
        <v>167</v>
      </c>
      <c r="D36" s="38">
        <v>3.461417</v>
      </c>
      <c r="E36" s="38">
        <v>0.95</v>
      </c>
      <c r="F36" s="40"/>
      <c r="G36" s="40"/>
      <c r="H36" s="40"/>
      <c r="I36" s="40"/>
      <c r="J36" s="37">
        <v>0.27</v>
      </c>
      <c r="K36" s="37">
        <v>0.68</v>
      </c>
      <c r="L36" s="24" t="s">
        <v>168</v>
      </c>
      <c r="M36" s="21"/>
    </row>
    <row r="37" spans="1:13" s="12" customFormat="1" ht="165" customHeight="1">
      <c r="A37" s="16">
        <v>30</v>
      </c>
      <c r="B37" s="26" t="s">
        <v>169</v>
      </c>
      <c r="C37" s="88" t="s">
        <v>170</v>
      </c>
      <c r="D37" s="38">
        <v>1.31</v>
      </c>
      <c r="E37" s="38">
        <v>1.31</v>
      </c>
      <c r="F37" s="40"/>
      <c r="G37" s="40"/>
      <c r="H37" s="40"/>
      <c r="I37" s="40"/>
      <c r="J37" s="37">
        <v>0.36</v>
      </c>
      <c r="K37" s="37">
        <v>0.95</v>
      </c>
      <c r="L37" s="51" t="s">
        <v>171</v>
      </c>
      <c r="M37" s="22" t="s">
        <v>48</v>
      </c>
    </row>
    <row r="38" spans="1:13" ht="32.25" customHeight="1">
      <c r="A38" s="19" t="s">
        <v>14</v>
      </c>
      <c r="B38" s="231" t="s">
        <v>286</v>
      </c>
      <c r="C38" s="232"/>
      <c r="D38" s="33">
        <f aca="true" t="shared" si="2" ref="D38:K38">SUM(D39:D49)</f>
        <v>40.55</v>
      </c>
      <c r="E38" s="33">
        <f t="shared" si="2"/>
        <v>40.55</v>
      </c>
      <c r="F38" s="33">
        <f t="shared" si="2"/>
        <v>19.14</v>
      </c>
      <c r="G38" s="33">
        <f t="shared" si="2"/>
        <v>1</v>
      </c>
      <c r="H38" s="33">
        <f t="shared" si="2"/>
        <v>0</v>
      </c>
      <c r="I38" s="33">
        <f t="shared" si="2"/>
        <v>1.67</v>
      </c>
      <c r="J38" s="33">
        <f t="shared" si="2"/>
        <v>9.45</v>
      </c>
      <c r="K38" s="33">
        <f t="shared" si="2"/>
        <v>9.29</v>
      </c>
      <c r="L38" s="14"/>
      <c r="M38" s="19"/>
    </row>
    <row r="39" spans="1:13" s="12" customFormat="1" ht="47.25">
      <c r="A39" s="16">
        <v>31</v>
      </c>
      <c r="B39" s="26" t="s">
        <v>272</v>
      </c>
      <c r="C39" s="48" t="s">
        <v>172</v>
      </c>
      <c r="D39" s="53">
        <v>1.21</v>
      </c>
      <c r="E39" s="53">
        <v>1.21</v>
      </c>
      <c r="F39" s="53"/>
      <c r="G39" s="44"/>
      <c r="H39" s="44"/>
      <c r="I39" s="44"/>
      <c r="J39" s="53">
        <v>1.13</v>
      </c>
      <c r="K39" s="53">
        <v>0.08</v>
      </c>
      <c r="L39" s="24" t="s">
        <v>173</v>
      </c>
      <c r="M39" s="23"/>
    </row>
    <row r="40" spans="1:13" s="12" customFormat="1" ht="78.75">
      <c r="A40" s="16">
        <v>32</v>
      </c>
      <c r="B40" s="18" t="s">
        <v>174</v>
      </c>
      <c r="C40" s="29" t="s">
        <v>175</v>
      </c>
      <c r="D40" s="42">
        <v>9.47</v>
      </c>
      <c r="E40" s="42">
        <v>9.47</v>
      </c>
      <c r="F40" s="43">
        <v>8.34</v>
      </c>
      <c r="G40" s="44"/>
      <c r="H40" s="44"/>
      <c r="I40" s="44"/>
      <c r="J40" s="43">
        <v>0.29</v>
      </c>
      <c r="K40" s="43">
        <v>0.84</v>
      </c>
      <c r="L40" s="17" t="s">
        <v>176</v>
      </c>
      <c r="M40" s="209"/>
    </row>
    <row r="41" spans="1:13" s="12" customFormat="1" ht="96" customHeight="1">
      <c r="A41" s="16">
        <v>33</v>
      </c>
      <c r="B41" s="18" t="s">
        <v>177</v>
      </c>
      <c r="C41" s="29" t="s">
        <v>178</v>
      </c>
      <c r="D41" s="42">
        <v>9.94</v>
      </c>
      <c r="E41" s="42">
        <v>9.94</v>
      </c>
      <c r="F41" s="43">
        <v>8.6</v>
      </c>
      <c r="G41" s="44"/>
      <c r="H41" s="44"/>
      <c r="I41" s="44"/>
      <c r="J41" s="43">
        <v>0.1</v>
      </c>
      <c r="K41" s="43">
        <v>1.24</v>
      </c>
      <c r="L41" s="17" t="s">
        <v>179</v>
      </c>
      <c r="M41" s="209"/>
    </row>
    <row r="42" spans="1:13" s="12" customFormat="1" ht="78.75">
      <c r="A42" s="16">
        <v>34</v>
      </c>
      <c r="B42" s="26" t="s">
        <v>180</v>
      </c>
      <c r="C42" s="48" t="s">
        <v>181</v>
      </c>
      <c r="D42" s="54">
        <v>6.87</v>
      </c>
      <c r="E42" s="54">
        <v>6.87</v>
      </c>
      <c r="F42" s="53"/>
      <c r="G42" s="44"/>
      <c r="H42" s="44"/>
      <c r="I42" s="44"/>
      <c r="J42" s="53">
        <v>3.98</v>
      </c>
      <c r="K42" s="53">
        <v>2.89</v>
      </c>
      <c r="L42" s="24" t="s">
        <v>182</v>
      </c>
      <c r="M42" s="51"/>
    </row>
    <row r="43" spans="1:13" s="12" customFormat="1" ht="63">
      <c r="A43" s="16">
        <v>35</v>
      </c>
      <c r="B43" s="26" t="s">
        <v>183</v>
      </c>
      <c r="C43" s="48" t="s">
        <v>172</v>
      </c>
      <c r="D43" s="54">
        <v>1.63</v>
      </c>
      <c r="E43" s="54">
        <v>1.63</v>
      </c>
      <c r="F43" s="53"/>
      <c r="G43" s="44"/>
      <c r="H43" s="44"/>
      <c r="I43" s="44"/>
      <c r="J43" s="53"/>
      <c r="K43" s="53">
        <v>1.63</v>
      </c>
      <c r="L43" s="24" t="s">
        <v>184</v>
      </c>
      <c r="M43" s="51"/>
    </row>
    <row r="44" spans="1:13" s="12" customFormat="1" ht="31.5">
      <c r="A44" s="16">
        <v>36</v>
      </c>
      <c r="B44" s="26" t="s">
        <v>185</v>
      </c>
      <c r="C44" s="48" t="s">
        <v>186</v>
      </c>
      <c r="D44" s="54">
        <v>1.55</v>
      </c>
      <c r="E44" s="54">
        <v>1.55</v>
      </c>
      <c r="F44" s="53">
        <v>0.02</v>
      </c>
      <c r="G44" s="53">
        <v>1</v>
      </c>
      <c r="H44" s="44"/>
      <c r="I44" s="44"/>
      <c r="J44" s="40">
        <v>0.47</v>
      </c>
      <c r="K44" s="53">
        <v>0.06</v>
      </c>
      <c r="L44" s="24" t="s">
        <v>379</v>
      </c>
      <c r="M44" s="52"/>
    </row>
    <row r="45" spans="1:13" s="12" customFormat="1" ht="31.5">
      <c r="A45" s="16">
        <v>37</v>
      </c>
      <c r="B45" s="18" t="s">
        <v>188</v>
      </c>
      <c r="C45" s="29" t="s">
        <v>181</v>
      </c>
      <c r="D45" s="42">
        <v>0.07</v>
      </c>
      <c r="E45" s="42">
        <v>0.07</v>
      </c>
      <c r="F45" s="43">
        <v>0.05</v>
      </c>
      <c r="G45" s="43"/>
      <c r="H45" s="77"/>
      <c r="I45" s="77"/>
      <c r="J45" s="37"/>
      <c r="K45" s="43">
        <v>0.02</v>
      </c>
      <c r="L45" s="17" t="s">
        <v>189</v>
      </c>
      <c r="M45" s="52"/>
    </row>
    <row r="46" spans="1:13" s="12" customFormat="1" ht="31.5">
      <c r="A46" s="16">
        <v>38</v>
      </c>
      <c r="B46" s="18" t="s">
        <v>190</v>
      </c>
      <c r="C46" s="29" t="s">
        <v>191</v>
      </c>
      <c r="D46" s="42">
        <v>0.18</v>
      </c>
      <c r="E46" s="42">
        <v>0.18</v>
      </c>
      <c r="F46" s="43">
        <v>0.12</v>
      </c>
      <c r="G46" s="43"/>
      <c r="H46" s="77"/>
      <c r="I46" s="77"/>
      <c r="J46" s="37"/>
      <c r="K46" s="43">
        <v>0.06</v>
      </c>
      <c r="L46" s="17" t="s">
        <v>192</v>
      </c>
      <c r="M46" s="52"/>
    </row>
    <row r="47" spans="1:13" s="12" customFormat="1" ht="63">
      <c r="A47" s="16">
        <v>39</v>
      </c>
      <c r="B47" s="18" t="s">
        <v>55</v>
      </c>
      <c r="C47" s="29" t="s">
        <v>178</v>
      </c>
      <c r="D47" s="42">
        <v>0.66</v>
      </c>
      <c r="E47" s="42">
        <v>0.66</v>
      </c>
      <c r="F47" s="43"/>
      <c r="G47" s="44"/>
      <c r="H47" s="44"/>
      <c r="I47" s="44"/>
      <c r="J47" s="43">
        <v>0.55</v>
      </c>
      <c r="K47" s="43">
        <v>0.11</v>
      </c>
      <c r="L47" s="17" t="s">
        <v>193</v>
      </c>
      <c r="M47" s="52"/>
    </row>
    <row r="48" spans="1:13" s="12" customFormat="1" ht="78.75">
      <c r="A48" s="16">
        <v>40</v>
      </c>
      <c r="B48" s="18" t="s">
        <v>194</v>
      </c>
      <c r="C48" s="29" t="s">
        <v>172</v>
      </c>
      <c r="D48" s="43">
        <v>6.29</v>
      </c>
      <c r="E48" s="42">
        <v>6.29</v>
      </c>
      <c r="F48" s="43">
        <v>2.01</v>
      </c>
      <c r="G48" s="44"/>
      <c r="H48" s="44"/>
      <c r="I48" s="44"/>
      <c r="J48" s="43">
        <v>2.93</v>
      </c>
      <c r="K48" s="43">
        <v>1.35</v>
      </c>
      <c r="L48" s="17" t="s">
        <v>195</v>
      </c>
      <c r="M48" s="52"/>
    </row>
    <row r="49" spans="1:13" s="12" customFormat="1" ht="63">
      <c r="A49" s="16">
        <v>41</v>
      </c>
      <c r="B49" s="18" t="s">
        <v>196</v>
      </c>
      <c r="C49" s="94" t="s">
        <v>197</v>
      </c>
      <c r="D49" s="95">
        <v>2.68</v>
      </c>
      <c r="E49" s="96">
        <v>2.68</v>
      </c>
      <c r="F49" s="95"/>
      <c r="G49" s="97"/>
      <c r="H49" s="97"/>
      <c r="I49" s="97">
        <v>1.67</v>
      </c>
      <c r="J49" s="95"/>
      <c r="K49" s="95">
        <v>1.01</v>
      </c>
      <c r="L49" s="212" t="s">
        <v>198</v>
      </c>
      <c r="M49" s="52"/>
    </row>
    <row r="50" spans="1:13" ht="32.25" customHeight="1">
      <c r="A50" s="19" t="s">
        <v>15</v>
      </c>
      <c r="B50" s="231" t="s">
        <v>56</v>
      </c>
      <c r="C50" s="232"/>
      <c r="D50" s="33">
        <f>SUM(D51:D55)</f>
        <v>23.08689</v>
      </c>
      <c r="E50" s="33">
        <f aca="true" t="shared" si="3" ref="E50:K50">SUM(E51:E55)</f>
        <v>23.08689</v>
      </c>
      <c r="F50" s="33">
        <f t="shared" si="3"/>
        <v>3.2676600000000002</v>
      </c>
      <c r="G50" s="33">
        <f t="shared" si="3"/>
        <v>0</v>
      </c>
      <c r="H50" s="33">
        <f t="shared" si="3"/>
        <v>0</v>
      </c>
      <c r="I50" s="33">
        <f t="shared" si="3"/>
        <v>10.3948</v>
      </c>
      <c r="J50" s="33">
        <f t="shared" si="3"/>
        <v>7.30401</v>
      </c>
      <c r="K50" s="33">
        <f t="shared" si="3"/>
        <v>2.1186800000000003</v>
      </c>
      <c r="L50" s="14"/>
      <c r="M50" s="19"/>
    </row>
    <row r="51" spans="1:13" ht="63">
      <c r="A51" s="16">
        <v>42</v>
      </c>
      <c r="B51" s="66" t="s">
        <v>199</v>
      </c>
      <c r="C51" s="69" t="s">
        <v>200</v>
      </c>
      <c r="D51" s="79">
        <v>0.43</v>
      </c>
      <c r="E51" s="79">
        <v>0.43</v>
      </c>
      <c r="F51" s="79">
        <v>0.0151</v>
      </c>
      <c r="G51" s="67"/>
      <c r="H51" s="67"/>
      <c r="I51" s="67"/>
      <c r="J51" s="79">
        <v>0.04111</v>
      </c>
      <c r="K51" s="79">
        <v>0.37211</v>
      </c>
      <c r="L51" s="69" t="s">
        <v>201</v>
      </c>
      <c r="M51" s="17"/>
    </row>
    <row r="52" spans="1:13" ht="63">
      <c r="A52" s="16">
        <v>43</v>
      </c>
      <c r="B52" s="66" t="s">
        <v>202</v>
      </c>
      <c r="C52" s="69" t="s">
        <v>203</v>
      </c>
      <c r="D52" s="79">
        <v>0.06</v>
      </c>
      <c r="E52" s="79">
        <v>0.06</v>
      </c>
      <c r="F52" s="79"/>
      <c r="G52" s="67"/>
      <c r="H52" s="67"/>
      <c r="I52" s="67"/>
      <c r="J52" s="79"/>
      <c r="K52" s="79">
        <v>0.0565</v>
      </c>
      <c r="L52" s="69" t="s">
        <v>204</v>
      </c>
      <c r="M52" s="55"/>
    </row>
    <row r="53" spans="1:13" ht="63">
      <c r="A53" s="16">
        <v>44</v>
      </c>
      <c r="B53" s="66" t="s">
        <v>22</v>
      </c>
      <c r="C53" s="69" t="s">
        <v>205</v>
      </c>
      <c r="D53" s="79">
        <v>9.13</v>
      </c>
      <c r="E53" s="79">
        <v>9.13</v>
      </c>
      <c r="F53" s="79">
        <v>2.55256</v>
      </c>
      <c r="G53" s="67"/>
      <c r="H53" s="67"/>
      <c r="I53" s="67"/>
      <c r="J53" s="79">
        <v>6.04088</v>
      </c>
      <c r="K53" s="79">
        <v>0.54</v>
      </c>
      <c r="L53" s="69" t="s">
        <v>206</v>
      </c>
      <c r="M53" s="17"/>
    </row>
    <row r="54" spans="1:13" ht="31.5">
      <c r="A54" s="16">
        <v>45</v>
      </c>
      <c r="B54" s="26" t="s">
        <v>39</v>
      </c>
      <c r="C54" s="69" t="s">
        <v>207</v>
      </c>
      <c r="D54" s="80">
        <v>0.79</v>
      </c>
      <c r="E54" s="80">
        <v>0.79</v>
      </c>
      <c r="F54" s="80">
        <v>0.7</v>
      </c>
      <c r="G54" s="80"/>
      <c r="H54" s="80"/>
      <c r="I54" s="80"/>
      <c r="J54" s="80"/>
      <c r="K54" s="80">
        <v>0.09</v>
      </c>
      <c r="L54" s="24" t="s">
        <v>208</v>
      </c>
      <c r="M54" s="17"/>
    </row>
    <row r="55" spans="1:13" ht="102" customHeight="1">
      <c r="A55" s="16">
        <v>46</v>
      </c>
      <c r="B55" s="98" t="s">
        <v>209</v>
      </c>
      <c r="C55" s="99" t="s">
        <v>210</v>
      </c>
      <c r="D55" s="100">
        <v>12.67689</v>
      </c>
      <c r="E55" s="100">
        <v>12.67689</v>
      </c>
      <c r="F55" s="101"/>
      <c r="G55" s="101"/>
      <c r="H55" s="101"/>
      <c r="I55" s="101">
        <v>10.3948</v>
      </c>
      <c r="J55" s="101">
        <v>1.22202</v>
      </c>
      <c r="K55" s="101">
        <v>1.06007</v>
      </c>
      <c r="L55" s="99" t="s">
        <v>211</v>
      </c>
      <c r="M55" s="17"/>
    </row>
    <row r="56" spans="1:13" ht="32.25" customHeight="1">
      <c r="A56" s="19" t="s">
        <v>16</v>
      </c>
      <c r="B56" s="231" t="s">
        <v>285</v>
      </c>
      <c r="C56" s="232"/>
      <c r="D56" s="33">
        <f aca="true" t="shared" si="4" ref="D56:K56">SUM(D57:D57)</f>
        <v>3.87</v>
      </c>
      <c r="E56" s="33">
        <f t="shared" si="4"/>
        <v>3.87</v>
      </c>
      <c r="F56" s="33">
        <f t="shared" si="4"/>
        <v>0</v>
      </c>
      <c r="G56" s="33">
        <f t="shared" si="4"/>
        <v>0</v>
      </c>
      <c r="H56" s="33">
        <f t="shared" si="4"/>
        <v>0</v>
      </c>
      <c r="I56" s="33">
        <f t="shared" si="4"/>
        <v>3.3</v>
      </c>
      <c r="J56" s="33">
        <f t="shared" si="4"/>
        <v>0.05</v>
      </c>
      <c r="K56" s="33">
        <f t="shared" si="4"/>
        <v>0.52</v>
      </c>
      <c r="L56" s="14"/>
      <c r="M56" s="19"/>
    </row>
    <row r="57" spans="1:13" ht="63">
      <c r="A57" s="16">
        <v>47</v>
      </c>
      <c r="B57" s="21" t="s">
        <v>212</v>
      </c>
      <c r="C57" s="22" t="s">
        <v>213</v>
      </c>
      <c r="D57" s="56">
        <v>3.87</v>
      </c>
      <c r="E57" s="35">
        <v>3.87</v>
      </c>
      <c r="F57" s="57"/>
      <c r="G57" s="58"/>
      <c r="H57" s="58"/>
      <c r="I57" s="59">
        <v>3.3</v>
      </c>
      <c r="J57" s="20">
        <v>0.05</v>
      </c>
      <c r="K57" s="20">
        <v>0.52</v>
      </c>
      <c r="L57" s="22" t="s">
        <v>214</v>
      </c>
      <c r="M57" s="27"/>
    </row>
    <row r="58" spans="1:13" ht="32.25" customHeight="1">
      <c r="A58" s="19" t="s">
        <v>17</v>
      </c>
      <c r="B58" s="231" t="s">
        <v>53</v>
      </c>
      <c r="C58" s="232"/>
      <c r="D58" s="33">
        <f>SUM(D59:D66)</f>
        <v>71.61000000000001</v>
      </c>
      <c r="E58" s="33">
        <f aca="true" t="shared" si="5" ref="E58:K58">SUM(E59:E66)</f>
        <v>45.56</v>
      </c>
      <c r="F58" s="33">
        <f t="shared" si="5"/>
        <v>1.95</v>
      </c>
      <c r="G58" s="33">
        <f t="shared" si="5"/>
        <v>10.3</v>
      </c>
      <c r="H58" s="33">
        <f t="shared" si="5"/>
        <v>0</v>
      </c>
      <c r="I58" s="33">
        <f t="shared" si="5"/>
        <v>27.549999999999997</v>
      </c>
      <c r="J58" s="33">
        <f t="shared" si="5"/>
        <v>1.201</v>
      </c>
      <c r="K58" s="33">
        <f t="shared" si="5"/>
        <v>4.558999999999999</v>
      </c>
      <c r="L58" s="14"/>
      <c r="M58" s="19"/>
    </row>
    <row r="59" spans="1:13" ht="114.75" customHeight="1">
      <c r="A59" s="16">
        <v>48</v>
      </c>
      <c r="B59" s="18" t="s">
        <v>215</v>
      </c>
      <c r="C59" s="17" t="s">
        <v>216</v>
      </c>
      <c r="D59" s="37">
        <v>3.2</v>
      </c>
      <c r="E59" s="37">
        <v>3.2</v>
      </c>
      <c r="F59" s="40"/>
      <c r="G59" s="40"/>
      <c r="H59" s="40"/>
      <c r="I59" s="40">
        <v>3.2</v>
      </c>
      <c r="J59" s="37"/>
      <c r="K59" s="37"/>
      <c r="L59" s="17" t="s">
        <v>217</v>
      </c>
      <c r="M59" s="25"/>
    </row>
    <row r="60" spans="1:13" ht="47.25">
      <c r="A60" s="16">
        <v>49</v>
      </c>
      <c r="B60" s="15" t="s">
        <v>218</v>
      </c>
      <c r="C60" s="17" t="s">
        <v>29</v>
      </c>
      <c r="D60" s="37">
        <v>0.39</v>
      </c>
      <c r="E60" s="37">
        <v>0.39</v>
      </c>
      <c r="F60" s="40"/>
      <c r="G60" s="40"/>
      <c r="H60" s="40"/>
      <c r="I60" s="40">
        <v>0.37</v>
      </c>
      <c r="J60" s="37">
        <v>0.02</v>
      </c>
      <c r="K60" s="37"/>
      <c r="L60" s="17" t="s">
        <v>219</v>
      </c>
      <c r="M60" s="25"/>
    </row>
    <row r="61" spans="1:13" ht="47.25">
      <c r="A61" s="16">
        <v>50</v>
      </c>
      <c r="B61" s="15" t="s">
        <v>30</v>
      </c>
      <c r="C61" s="17" t="s">
        <v>220</v>
      </c>
      <c r="D61" s="37">
        <v>47.6</v>
      </c>
      <c r="E61" s="37">
        <v>32.67</v>
      </c>
      <c r="F61" s="40">
        <v>1.95</v>
      </c>
      <c r="G61" s="40">
        <v>10.3</v>
      </c>
      <c r="H61" s="40"/>
      <c r="I61" s="40">
        <v>17.11</v>
      </c>
      <c r="J61" s="37"/>
      <c r="K61" s="37">
        <v>3.31</v>
      </c>
      <c r="L61" s="17" t="s">
        <v>221</v>
      </c>
      <c r="M61" s="25"/>
    </row>
    <row r="62" spans="1:13" ht="63">
      <c r="A62" s="16">
        <v>51</v>
      </c>
      <c r="B62" s="15" t="s">
        <v>23</v>
      </c>
      <c r="C62" s="17" t="s">
        <v>222</v>
      </c>
      <c r="D62" s="37">
        <v>7.59</v>
      </c>
      <c r="E62" s="37">
        <v>1.11</v>
      </c>
      <c r="F62" s="40"/>
      <c r="G62" s="40"/>
      <c r="H62" s="40"/>
      <c r="I62" s="40"/>
      <c r="J62" s="37">
        <v>1.02</v>
      </c>
      <c r="K62" s="37">
        <v>0.09</v>
      </c>
      <c r="L62" s="17" t="s">
        <v>223</v>
      </c>
      <c r="M62" s="25"/>
    </row>
    <row r="63" spans="1:13" ht="119.25" customHeight="1">
      <c r="A63" s="16">
        <v>52</v>
      </c>
      <c r="B63" s="15" t="s">
        <v>31</v>
      </c>
      <c r="C63" s="17" t="s">
        <v>28</v>
      </c>
      <c r="D63" s="37">
        <v>5.64</v>
      </c>
      <c r="E63" s="37">
        <v>5.55</v>
      </c>
      <c r="F63" s="40"/>
      <c r="G63" s="40"/>
      <c r="H63" s="40"/>
      <c r="I63" s="40">
        <v>4.93</v>
      </c>
      <c r="J63" s="37"/>
      <c r="K63" s="37">
        <v>0.62</v>
      </c>
      <c r="L63" s="17" t="s">
        <v>224</v>
      </c>
      <c r="M63" s="25"/>
    </row>
    <row r="64" spans="1:13" ht="78.75">
      <c r="A64" s="16">
        <v>53</v>
      </c>
      <c r="B64" s="15" t="s">
        <v>225</v>
      </c>
      <c r="C64" s="17" t="s">
        <v>226</v>
      </c>
      <c r="D64" s="37">
        <v>0.04</v>
      </c>
      <c r="E64" s="37">
        <v>0.04</v>
      </c>
      <c r="F64" s="40"/>
      <c r="G64" s="40"/>
      <c r="H64" s="40"/>
      <c r="I64" s="40">
        <v>0.04</v>
      </c>
      <c r="J64" s="37"/>
      <c r="K64" s="37"/>
      <c r="L64" s="17" t="s">
        <v>227</v>
      </c>
      <c r="M64" s="25"/>
    </row>
    <row r="65" spans="1:13" ht="63">
      <c r="A65" s="16">
        <v>54</v>
      </c>
      <c r="B65" s="15" t="s">
        <v>228</v>
      </c>
      <c r="C65" s="17" t="s">
        <v>34</v>
      </c>
      <c r="D65" s="37">
        <v>6.45</v>
      </c>
      <c r="E65" s="37">
        <v>1.9</v>
      </c>
      <c r="F65" s="40"/>
      <c r="G65" s="40"/>
      <c r="H65" s="40"/>
      <c r="I65" s="40">
        <v>1.9</v>
      </c>
      <c r="J65" s="37"/>
      <c r="K65" s="37"/>
      <c r="L65" s="17" t="s">
        <v>229</v>
      </c>
      <c r="M65" s="25"/>
    </row>
    <row r="66" spans="1:13" ht="51.75" customHeight="1">
      <c r="A66" s="16">
        <v>55</v>
      </c>
      <c r="B66" s="93" t="s">
        <v>230</v>
      </c>
      <c r="C66" s="17" t="s">
        <v>34</v>
      </c>
      <c r="D66" s="30">
        <v>0.7</v>
      </c>
      <c r="E66" s="31">
        <v>0.7</v>
      </c>
      <c r="F66" s="31"/>
      <c r="G66" s="20"/>
      <c r="H66" s="20"/>
      <c r="I66" s="20"/>
      <c r="J66" s="32">
        <v>0.161</v>
      </c>
      <c r="K66" s="20">
        <v>0.539</v>
      </c>
      <c r="L66" s="213" t="s">
        <v>231</v>
      </c>
      <c r="M66" s="25"/>
    </row>
    <row r="67" spans="1:13" ht="32.25" customHeight="1">
      <c r="A67" s="19" t="s">
        <v>35</v>
      </c>
      <c r="B67" s="231" t="s">
        <v>232</v>
      </c>
      <c r="C67" s="232"/>
      <c r="D67" s="33">
        <f>SUM(D68:D72)</f>
        <v>32</v>
      </c>
      <c r="E67" s="33">
        <f aca="true" t="shared" si="6" ref="E67:K67">SUM(E68:E72)</f>
        <v>30.450000000000003</v>
      </c>
      <c r="F67" s="33">
        <f t="shared" si="6"/>
        <v>11.29</v>
      </c>
      <c r="G67" s="33">
        <f t="shared" si="6"/>
        <v>0</v>
      </c>
      <c r="H67" s="33">
        <f t="shared" si="6"/>
        <v>0</v>
      </c>
      <c r="I67" s="33">
        <f t="shared" si="6"/>
        <v>1.93</v>
      </c>
      <c r="J67" s="33">
        <f t="shared" si="6"/>
        <v>13.24</v>
      </c>
      <c r="K67" s="33">
        <f t="shared" si="6"/>
        <v>3.99</v>
      </c>
      <c r="L67" s="14"/>
      <c r="M67" s="19"/>
    </row>
    <row r="68" spans="1:13" ht="31.5">
      <c r="A68" s="16">
        <v>56</v>
      </c>
      <c r="B68" s="50" t="s">
        <v>32</v>
      </c>
      <c r="C68" s="61" t="s">
        <v>233</v>
      </c>
      <c r="D68" s="81">
        <v>1.16</v>
      </c>
      <c r="E68" s="81">
        <v>1.12</v>
      </c>
      <c r="F68" s="80">
        <v>0.09</v>
      </c>
      <c r="G68" s="80"/>
      <c r="H68" s="80"/>
      <c r="I68" s="80"/>
      <c r="J68" s="60">
        <v>0.05</v>
      </c>
      <c r="K68" s="60">
        <v>0.98</v>
      </c>
      <c r="L68" s="209" t="s">
        <v>234</v>
      </c>
      <c r="M68" s="25"/>
    </row>
    <row r="69" spans="1:13" ht="94.5">
      <c r="A69" s="16">
        <v>57</v>
      </c>
      <c r="B69" s="62" t="s">
        <v>33</v>
      </c>
      <c r="C69" s="61" t="s">
        <v>235</v>
      </c>
      <c r="D69" s="82">
        <v>4.07</v>
      </c>
      <c r="E69" s="82">
        <v>2.56</v>
      </c>
      <c r="F69" s="83">
        <v>0.27</v>
      </c>
      <c r="G69" s="83"/>
      <c r="H69" s="83"/>
      <c r="I69" s="83">
        <v>1.93</v>
      </c>
      <c r="J69" s="84">
        <v>0.11</v>
      </c>
      <c r="K69" s="83">
        <v>0.25</v>
      </c>
      <c r="L69" s="61" t="s">
        <v>236</v>
      </c>
      <c r="M69" s="25"/>
    </row>
    <row r="70" spans="1:13" ht="63">
      <c r="A70" s="16">
        <v>58</v>
      </c>
      <c r="B70" s="26" t="s">
        <v>237</v>
      </c>
      <c r="C70" s="17" t="s">
        <v>54</v>
      </c>
      <c r="D70" s="41">
        <v>0.51</v>
      </c>
      <c r="E70" s="20">
        <v>0.51</v>
      </c>
      <c r="F70" s="40">
        <v>0.23</v>
      </c>
      <c r="G70" s="40">
        <v>0</v>
      </c>
      <c r="H70" s="40">
        <v>0</v>
      </c>
      <c r="I70" s="40">
        <v>0</v>
      </c>
      <c r="J70" s="37">
        <v>0</v>
      </c>
      <c r="K70" s="37">
        <v>0.28</v>
      </c>
      <c r="L70" s="24" t="s">
        <v>238</v>
      </c>
      <c r="M70" s="25"/>
    </row>
    <row r="71" spans="1:13" ht="189" customHeight="1">
      <c r="A71" s="16">
        <v>59</v>
      </c>
      <c r="B71" s="50" t="s">
        <v>104</v>
      </c>
      <c r="C71" s="209" t="s">
        <v>302</v>
      </c>
      <c r="D71" s="210">
        <v>22.73</v>
      </c>
      <c r="E71" s="211">
        <v>22.73</v>
      </c>
      <c r="F71" s="210">
        <v>8.85</v>
      </c>
      <c r="G71" s="211"/>
      <c r="H71" s="211"/>
      <c r="I71" s="211"/>
      <c r="J71" s="210">
        <v>13.08</v>
      </c>
      <c r="K71" s="211">
        <v>0.8</v>
      </c>
      <c r="L71" s="24" t="s">
        <v>45</v>
      </c>
      <c r="M71" s="22" t="s">
        <v>305</v>
      </c>
    </row>
    <row r="72" spans="1:13" ht="78.75">
      <c r="A72" s="16">
        <v>60</v>
      </c>
      <c r="B72" s="18" t="s">
        <v>301</v>
      </c>
      <c r="C72" s="209" t="s">
        <v>302</v>
      </c>
      <c r="D72" s="37">
        <v>3.53</v>
      </c>
      <c r="E72" s="37">
        <v>3.53</v>
      </c>
      <c r="F72" s="40">
        <v>1.85</v>
      </c>
      <c r="G72" s="40">
        <v>0</v>
      </c>
      <c r="H72" s="40">
        <v>0</v>
      </c>
      <c r="I72" s="40">
        <v>0</v>
      </c>
      <c r="J72" s="37">
        <v>0</v>
      </c>
      <c r="K72" s="37">
        <v>1.68</v>
      </c>
      <c r="L72" s="17" t="s">
        <v>239</v>
      </c>
      <c r="M72" s="25"/>
    </row>
    <row r="73" spans="1:13" ht="32.25" customHeight="1">
      <c r="A73" s="19" t="s">
        <v>36</v>
      </c>
      <c r="B73" s="231" t="s">
        <v>240</v>
      </c>
      <c r="C73" s="232"/>
      <c r="D73" s="33">
        <v>1.06</v>
      </c>
      <c r="E73" s="33">
        <v>0.03</v>
      </c>
      <c r="F73" s="33"/>
      <c r="G73" s="33"/>
      <c r="H73" s="33"/>
      <c r="I73" s="33"/>
      <c r="J73" s="33">
        <v>0.03</v>
      </c>
      <c r="K73" s="33"/>
      <c r="L73" s="14"/>
      <c r="M73" s="19"/>
    </row>
    <row r="74" spans="1:13" ht="63">
      <c r="A74" s="16">
        <v>61</v>
      </c>
      <c r="B74" s="15" t="s">
        <v>241</v>
      </c>
      <c r="C74" s="17" t="s">
        <v>242</v>
      </c>
      <c r="D74" s="37">
        <v>1.06</v>
      </c>
      <c r="E74" s="37">
        <v>0.03</v>
      </c>
      <c r="F74" s="40"/>
      <c r="G74" s="40"/>
      <c r="H74" s="40"/>
      <c r="I74" s="40"/>
      <c r="J74" s="37">
        <v>0.03</v>
      </c>
      <c r="K74" s="37"/>
      <c r="L74" s="17" t="s">
        <v>243</v>
      </c>
      <c r="M74" s="25"/>
    </row>
    <row r="75" spans="1:13" ht="32.25" customHeight="1">
      <c r="A75" s="19" t="s">
        <v>37</v>
      </c>
      <c r="B75" s="231" t="s">
        <v>47</v>
      </c>
      <c r="C75" s="232"/>
      <c r="D75" s="33">
        <f aca="true" t="shared" si="7" ref="D75:K75">SUM(D76:D82)</f>
        <v>2.006</v>
      </c>
      <c r="E75" s="33">
        <f t="shared" si="7"/>
        <v>2.001</v>
      </c>
      <c r="F75" s="33">
        <f t="shared" si="7"/>
        <v>0.17200000000000001</v>
      </c>
      <c r="G75" s="33">
        <f t="shared" si="7"/>
        <v>0</v>
      </c>
      <c r="H75" s="33">
        <f t="shared" si="7"/>
        <v>0</v>
      </c>
      <c r="I75" s="33">
        <f t="shared" si="7"/>
        <v>0</v>
      </c>
      <c r="J75" s="33">
        <f t="shared" si="7"/>
        <v>0.169</v>
      </c>
      <c r="K75" s="33">
        <f t="shared" si="7"/>
        <v>1.6680000000000001</v>
      </c>
      <c r="L75" s="14"/>
      <c r="M75" s="19"/>
    </row>
    <row r="76" spans="1:13" ht="47.25">
      <c r="A76" s="16">
        <v>62</v>
      </c>
      <c r="B76" s="62" t="s">
        <v>244</v>
      </c>
      <c r="C76" s="61" t="s">
        <v>245</v>
      </c>
      <c r="D76" s="71">
        <v>0.87</v>
      </c>
      <c r="E76" s="72">
        <v>0.87</v>
      </c>
      <c r="F76" s="73"/>
      <c r="G76" s="73"/>
      <c r="H76" s="73"/>
      <c r="I76" s="73"/>
      <c r="J76" s="74">
        <v>0.11</v>
      </c>
      <c r="K76" s="73">
        <v>0.76</v>
      </c>
      <c r="L76" s="61" t="s">
        <v>246</v>
      </c>
      <c r="M76" s="25"/>
    </row>
    <row r="77" spans="1:13" ht="47.25">
      <c r="A77" s="16">
        <v>63</v>
      </c>
      <c r="B77" s="18" t="s">
        <v>247</v>
      </c>
      <c r="C77" s="61" t="s">
        <v>245</v>
      </c>
      <c r="D77" s="75">
        <v>0.13</v>
      </c>
      <c r="E77" s="35">
        <v>0.13</v>
      </c>
      <c r="F77" s="85">
        <v>0.002</v>
      </c>
      <c r="G77" s="38"/>
      <c r="H77" s="38"/>
      <c r="I77" s="38"/>
      <c r="J77" s="86">
        <v>0.001</v>
      </c>
      <c r="K77" s="87">
        <v>0.13</v>
      </c>
      <c r="L77" s="17" t="s">
        <v>248</v>
      </c>
      <c r="M77" s="25"/>
    </row>
    <row r="78" spans="1:13" ht="47.25">
      <c r="A78" s="16">
        <v>64</v>
      </c>
      <c r="B78" s="15" t="s">
        <v>249</v>
      </c>
      <c r="C78" s="61" t="s">
        <v>250</v>
      </c>
      <c r="D78" s="75">
        <v>0.78</v>
      </c>
      <c r="E78" s="20">
        <v>0.775</v>
      </c>
      <c r="F78" s="40">
        <v>0.01</v>
      </c>
      <c r="G78" s="36"/>
      <c r="H78" s="36"/>
      <c r="I78" s="36"/>
      <c r="J78" s="37"/>
      <c r="K78" s="37">
        <v>0.77</v>
      </c>
      <c r="L78" s="17" t="s">
        <v>251</v>
      </c>
      <c r="M78" s="25"/>
    </row>
    <row r="79" spans="1:13" ht="47.25">
      <c r="A79" s="16">
        <v>65</v>
      </c>
      <c r="B79" s="46" t="s">
        <v>252</v>
      </c>
      <c r="C79" s="61" t="s">
        <v>253</v>
      </c>
      <c r="D79" s="31">
        <v>0.04</v>
      </c>
      <c r="E79" s="63">
        <v>0.04</v>
      </c>
      <c r="F79" s="36"/>
      <c r="G79" s="40"/>
      <c r="H79" s="36"/>
      <c r="I79" s="40"/>
      <c r="J79" s="40">
        <v>0.04</v>
      </c>
      <c r="K79" s="40"/>
      <c r="L79" s="24" t="s">
        <v>254</v>
      </c>
      <c r="M79" s="25"/>
    </row>
    <row r="80" spans="1:13" ht="47.25">
      <c r="A80" s="16">
        <v>66</v>
      </c>
      <c r="B80" s="46" t="s">
        <v>255</v>
      </c>
      <c r="C80" s="61" t="s">
        <v>253</v>
      </c>
      <c r="D80" s="76">
        <v>0.16</v>
      </c>
      <c r="E80" s="76">
        <v>0.16</v>
      </c>
      <c r="F80" s="76">
        <v>0.16</v>
      </c>
      <c r="G80" s="76"/>
      <c r="H80" s="76"/>
      <c r="I80" s="76"/>
      <c r="J80" s="76"/>
      <c r="K80" s="76"/>
      <c r="L80" s="24" t="s">
        <v>256</v>
      </c>
      <c r="M80" s="25"/>
    </row>
    <row r="81" spans="1:13" ht="47.25">
      <c r="A81" s="16">
        <v>67</v>
      </c>
      <c r="B81" s="46" t="s">
        <v>257</v>
      </c>
      <c r="C81" s="24" t="s">
        <v>258</v>
      </c>
      <c r="D81" s="76">
        <v>0.017</v>
      </c>
      <c r="E81" s="76">
        <v>0.017</v>
      </c>
      <c r="F81" s="76"/>
      <c r="G81" s="76"/>
      <c r="H81" s="76"/>
      <c r="I81" s="76"/>
      <c r="J81" s="76">
        <v>0.009</v>
      </c>
      <c r="K81" s="76">
        <v>0.008</v>
      </c>
      <c r="L81" s="24" t="s">
        <v>259</v>
      </c>
      <c r="M81" s="25"/>
    </row>
    <row r="82" spans="1:13" ht="47.25" customHeight="1">
      <c r="A82" s="16">
        <v>68</v>
      </c>
      <c r="B82" s="46" t="s">
        <v>260</v>
      </c>
      <c r="C82" s="24" t="s">
        <v>261</v>
      </c>
      <c r="D82" s="76">
        <v>0.009</v>
      </c>
      <c r="E82" s="76">
        <v>0.009</v>
      </c>
      <c r="F82" s="76"/>
      <c r="G82" s="76"/>
      <c r="H82" s="76"/>
      <c r="I82" s="76"/>
      <c r="J82" s="76">
        <v>0.009</v>
      </c>
      <c r="K82" s="76"/>
      <c r="L82" s="24" t="s">
        <v>262</v>
      </c>
      <c r="M82" s="25"/>
    </row>
    <row r="83" spans="1:13" ht="32.25" customHeight="1">
      <c r="A83" s="19" t="s">
        <v>38</v>
      </c>
      <c r="B83" s="231" t="s">
        <v>57</v>
      </c>
      <c r="C83" s="232"/>
      <c r="D83" s="33">
        <f>SUM(D84:D86)</f>
        <v>6.22</v>
      </c>
      <c r="E83" s="33">
        <f aca="true" t="shared" si="8" ref="E83:K83">SUM(E84:E86)</f>
        <v>6.22</v>
      </c>
      <c r="F83" s="33">
        <f t="shared" si="8"/>
        <v>0</v>
      </c>
      <c r="G83" s="33">
        <f t="shared" si="8"/>
        <v>0</v>
      </c>
      <c r="H83" s="33">
        <f t="shared" si="8"/>
        <v>0</v>
      </c>
      <c r="I83" s="33">
        <f t="shared" si="8"/>
        <v>0</v>
      </c>
      <c r="J83" s="33">
        <f t="shared" si="8"/>
        <v>0</v>
      </c>
      <c r="K83" s="33">
        <f t="shared" si="8"/>
        <v>6.22</v>
      </c>
      <c r="L83" s="14"/>
      <c r="M83" s="19"/>
    </row>
    <row r="84" spans="1:13" ht="63">
      <c r="A84" s="16">
        <v>69</v>
      </c>
      <c r="B84" s="102" t="s">
        <v>58</v>
      </c>
      <c r="C84" s="103" t="s">
        <v>59</v>
      </c>
      <c r="D84" s="104">
        <f>SUM(F84:K84)</f>
        <v>0.03</v>
      </c>
      <c r="E84" s="104">
        <v>0.03</v>
      </c>
      <c r="F84" s="104"/>
      <c r="G84" s="104"/>
      <c r="H84" s="104"/>
      <c r="I84" s="104"/>
      <c r="J84" s="104"/>
      <c r="K84" s="104">
        <v>0.03</v>
      </c>
      <c r="L84" s="214" t="s">
        <v>263</v>
      </c>
      <c r="M84" s="25"/>
    </row>
    <row r="85" spans="1:13" ht="31.5">
      <c r="A85" s="16">
        <v>70</v>
      </c>
      <c r="B85" s="102" t="s">
        <v>264</v>
      </c>
      <c r="C85" s="103" t="s">
        <v>60</v>
      </c>
      <c r="D85" s="104">
        <f>SUM(F85:K85)</f>
        <v>1.69</v>
      </c>
      <c r="E85" s="104">
        <v>1.69</v>
      </c>
      <c r="F85" s="104"/>
      <c r="G85" s="104"/>
      <c r="H85" s="104"/>
      <c r="I85" s="104"/>
      <c r="J85" s="104"/>
      <c r="K85" s="104">
        <v>1.69</v>
      </c>
      <c r="L85" s="214" t="s">
        <v>265</v>
      </c>
      <c r="M85" s="25"/>
    </row>
    <row r="86" spans="1:13" ht="63">
      <c r="A86" s="16">
        <v>71</v>
      </c>
      <c r="B86" s="105" t="s">
        <v>266</v>
      </c>
      <c r="C86" s="103" t="s">
        <v>60</v>
      </c>
      <c r="D86" s="104">
        <f>SUM(F86:K86)</f>
        <v>4.5</v>
      </c>
      <c r="E86" s="104">
        <v>4.5</v>
      </c>
      <c r="F86" s="104"/>
      <c r="G86" s="104"/>
      <c r="H86" s="104"/>
      <c r="I86" s="104"/>
      <c r="J86" s="104"/>
      <c r="K86" s="104">
        <v>4.5</v>
      </c>
      <c r="L86" s="215" t="s">
        <v>267</v>
      </c>
      <c r="M86" s="25"/>
    </row>
    <row r="87" spans="1:13" ht="32.25" customHeight="1">
      <c r="A87" s="19" t="s">
        <v>65</v>
      </c>
      <c r="B87" s="231" t="s">
        <v>275</v>
      </c>
      <c r="C87" s="232"/>
      <c r="D87" s="33">
        <f>SUM(D88:D93)</f>
        <v>4.29</v>
      </c>
      <c r="E87" s="33">
        <f aca="true" t="shared" si="9" ref="E87:K87">SUM(E88:E93)</f>
        <v>4.29</v>
      </c>
      <c r="F87" s="33">
        <f t="shared" si="9"/>
        <v>1.75</v>
      </c>
      <c r="G87" s="33">
        <f t="shared" si="9"/>
        <v>0</v>
      </c>
      <c r="H87" s="33">
        <f t="shared" si="9"/>
        <v>0</v>
      </c>
      <c r="I87" s="33">
        <f t="shared" si="9"/>
        <v>0.36</v>
      </c>
      <c r="J87" s="33">
        <f t="shared" si="9"/>
        <v>1.92</v>
      </c>
      <c r="K87" s="33">
        <f t="shared" si="9"/>
        <v>0.26</v>
      </c>
      <c r="L87" s="14"/>
      <c r="M87" s="19"/>
    </row>
    <row r="88" spans="1:13" ht="47.25">
      <c r="A88" s="216">
        <v>72</v>
      </c>
      <c r="B88" s="21" t="s">
        <v>273</v>
      </c>
      <c r="C88" s="22" t="s">
        <v>61</v>
      </c>
      <c r="D88" s="106">
        <v>1.2</v>
      </c>
      <c r="E88" s="106">
        <v>1.2</v>
      </c>
      <c r="F88" s="107">
        <v>0.88</v>
      </c>
      <c r="G88" s="107"/>
      <c r="H88" s="107"/>
      <c r="I88" s="107"/>
      <c r="J88" s="108">
        <v>0.3</v>
      </c>
      <c r="K88" s="107">
        <v>0.02</v>
      </c>
      <c r="L88" s="17" t="s">
        <v>274</v>
      </c>
      <c r="M88" s="25"/>
    </row>
    <row r="89" spans="1:13" s="223" customFormat="1" ht="51.75" customHeight="1">
      <c r="A89" s="16">
        <v>73</v>
      </c>
      <c r="B89" s="217" t="s">
        <v>268</v>
      </c>
      <c r="C89" s="17" t="s">
        <v>269</v>
      </c>
      <c r="D89" s="218">
        <v>0.36</v>
      </c>
      <c r="E89" s="219">
        <v>0.36</v>
      </c>
      <c r="F89" s="220"/>
      <c r="G89" s="221"/>
      <c r="H89" s="220"/>
      <c r="I89" s="221">
        <v>0.36</v>
      </c>
      <c r="J89" s="221"/>
      <c r="K89" s="221"/>
      <c r="L89" s="204" t="s">
        <v>270</v>
      </c>
      <c r="M89" s="222"/>
    </row>
    <row r="90" spans="1:13" ht="51.75" customHeight="1">
      <c r="A90" s="16">
        <v>74</v>
      </c>
      <c r="B90" s="18" t="s">
        <v>276</v>
      </c>
      <c r="C90" s="17" t="s">
        <v>62</v>
      </c>
      <c r="D90" s="75">
        <v>1.14</v>
      </c>
      <c r="E90" s="35">
        <v>1.14</v>
      </c>
      <c r="F90" s="38">
        <v>0.5</v>
      </c>
      <c r="G90" s="38"/>
      <c r="H90" s="38"/>
      <c r="I90" s="38"/>
      <c r="J90" s="87">
        <v>0.62</v>
      </c>
      <c r="K90" s="87">
        <v>0.02</v>
      </c>
      <c r="L90" s="17" t="s">
        <v>277</v>
      </c>
      <c r="M90" s="25"/>
    </row>
    <row r="91" spans="1:13" ht="51.75" customHeight="1">
      <c r="A91" s="16">
        <v>75</v>
      </c>
      <c r="B91" s="15" t="s">
        <v>278</v>
      </c>
      <c r="C91" s="17" t="s">
        <v>63</v>
      </c>
      <c r="D91" s="35">
        <v>0.5</v>
      </c>
      <c r="E91" s="20">
        <v>0.5</v>
      </c>
      <c r="F91" s="36"/>
      <c r="G91" s="36"/>
      <c r="H91" s="36"/>
      <c r="I91" s="36"/>
      <c r="J91" s="37">
        <v>0.45</v>
      </c>
      <c r="K91" s="37">
        <v>0.05</v>
      </c>
      <c r="L91" s="17" t="s">
        <v>279</v>
      </c>
      <c r="M91" s="25"/>
    </row>
    <row r="92" spans="1:13" ht="51.75" customHeight="1">
      <c r="A92" s="16">
        <v>76</v>
      </c>
      <c r="B92" s="15" t="s">
        <v>280</v>
      </c>
      <c r="C92" s="17" t="s">
        <v>64</v>
      </c>
      <c r="D92" s="35">
        <v>0.09</v>
      </c>
      <c r="E92" s="20">
        <v>0.09</v>
      </c>
      <c r="F92" s="36"/>
      <c r="G92" s="36"/>
      <c r="H92" s="36"/>
      <c r="I92" s="36"/>
      <c r="J92" s="37"/>
      <c r="K92" s="37">
        <v>0.09</v>
      </c>
      <c r="L92" s="17" t="s">
        <v>281</v>
      </c>
      <c r="M92" s="25"/>
    </row>
    <row r="93" spans="1:13" ht="51.75" customHeight="1">
      <c r="A93" s="16">
        <v>77</v>
      </c>
      <c r="B93" s="15" t="s">
        <v>282</v>
      </c>
      <c r="C93" s="17" t="s">
        <v>283</v>
      </c>
      <c r="D93" s="35">
        <v>1</v>
      </c>
      <c r="E93" s="20">
        <v>1</v>
      </c>
      <c r="F93" s="36">
        <v>0.37</v>
      </c>
      <c r="G93" s="36"/>
      <c r="H93" s="36"/>
      <c r="I93" s="36"/>
      <c r="J93" s="37">
        <v>0.55</v>
      </c>
      <c r="K93" s="37">
        <v>0.08</v>
      </c>
      <c r="L93" s="17" t="s">
        <v>284</v>
      </c>
      <c r="M93" s="25"/>
    </row>
    <row r="94" spans="1:13" ht="32.25" customHeight="1">
      <c r="A94" s="19"/>
      <c r="B94" s="19" t="s">
        <v>271</v>
      </c>
      <c r="C94" s="15"/>
      <c r="D94" s="33">
        <f aca="true" t="shared" si="10" ref="D94:K94">D6+D16+D38+D50+D56+D58+D67+D73+D75+D83+D87</f>
        <v>325.64406700000006</v>
      </c>
      <c r="E94" s="33">
        <f t="shared" si="10"/>
        <v>224.372146</v>
      </c>
      <c r="F94" s="33">
        <f t="shared" si="10"/>
        <v>44.77965999999999</v>
      </c>
      <c r="G94" s="33">
        <f t="shared" si="10"/>
        <v>11.3</v>
      </c>
      <c r="H94" s="33">
        <f t="shared" si="10"/>
        <v>0</v>
      </c>
      <c r="I94" s="33">
        <f t="shared" si="10"/>
        <v>45.2048</v>
      </c>
      <c r="J94" s="33">
        <f t="shared" si="10"/>
        <v>48.939009999999996</v>
      </c>
      <c r="K94" s="33">
        <f t="shared" si="10"/>
        <v>74.15168000000001</v>
      </c>
      <c r="L94" s="14"/>
      <c r="M94" s="19"/>
    </row>
  </sheetData>
  <sheetProtection/>
  <mergeCells count="22">
    <mergeCell ref="M24:M25"/>
    <mergeCell ref="B83:C83"/>
    <mergeCell ref="B87:C87"/>
    <mergeCell ref="A2:M2"/>
    <mergeCell ref="A3:M3"/>
    <mergeCell ref="M4:M5"/>
    <mergeCell ref="B4:B5"/>
    <mergeCell ref="A4:A5"/>
    <mergeCell ref="L4:L5"/>
    <mergeCell ref="E4:E5"/>
    <mergeCell ref="F4:K4"/>
    <mergeCell ref="B6:C6"/>
    <mergeCell ref="D4:D5"/>
    <mergeCell ref="C4:C5"/>
    <mergeCell ref="B16:C16"/>
    <mergeCell ref="B50:C50"/>
    <mergeCell ref="B56:C56"/>
    <mergeCell ref="B58:C58"/>
    <mergeCell ref="B38:C38"/>
    <mergeCell ref="B67:C67"/>
    <mergeCell ref="B73:C73"/>
    <mergeCell ref="B75:C75"/>
  </mergeCells>
  <printOptions/>
  <pageMargins left="0.3937007874015748" right="0.1968503937007874" top="0.4724409448818898" bottom="0.5905511811023623" header="0.1968503937007874" footer="0.35433070866141736"/>
  <pageSetup fitToHeight="0" horizontalDpi="600" verticalDpi="600" orientation="landscape" paperSize="9" scale="75" r:id="rId1"/>
  <headerFooter differentFirst="1" alignWithMargins="0">
    <oddFooter>&amp;R&amp;P</oddFooter>
  </headerFooter>
</worksheet>
</file>

<file path=xl/worksheets/sheet2.xml><?xml version="1.0" encoding="utf-8"?>
<worksheet xmlns="http://schemas.openxmlformats.org/spreadsheetml/2006/main" xmlns:r="http://schemas.openxmlformats.org/officeDocument/2006/relationships">
  <dimension ref="A1:N59"/>
  <sheetViews>
    <sheetView zoomScale="85" zoomScaleNormal="85" zoomScalePageLayoutView="0" workbookViewId="0" topLeftCell="A1">
      <selection activeCell="H56" sqref="H56"/>
    </sheetView>
  </sheetViews>
  <sheetFormatPr defaultColWidth="9.00390625" defaultRowHeight="15.75"/>
  <cols>
    <col min="1" max="1" width="5.50390625" style="1" customWidth="1"/>
    <col min="2" max="2" width="40.75390625" style="2" customWidth="1"/>
    <col min="3" max="3" width="8.00390625" style="3" customWidth="1"/>
    <col min="4" max="4" width="8.50390625" style="3" customWidth="1"/>
    <col min="5" max="5" width="7.625" style="110" customWidth="1"/>
    <col min="6" max="6" width="7.25390625" style="6" customWidth="1"/>
    <col min="7" max="7" width="7.625" style="6" customWidth="1"/>
    <col min="8" max="8" width="7.25390625" style="6" customWidth="1"/>
    <col min="9" max="9" width="8.00390625" style="111" customWidth="1"/>
    <col min="10" max="10" width="7.375" style="111" customWidth="1"/>
    <col min="11" max="11" width="52.375" style="1" customWidth="1"/>
    <col min="12" max="12" width="12.625" style="3" customWidth="1"/>
    <col min="13" max="16384" width="9.00390625" style="2" customWidth="1"/>
  </cols>
  <sheetData>
    <row r="1" ht="24" customHeight="1">
      <c r="L1" s="1" t="s">
        <v>66</v>
      </c>
    </row>
    <row r="2" spans="1:12" ht="39" customHeight="1">
      <c r="A2" s="244" t="s">
        <v>67</v>
      </c>
      <c r="B2" s="244"/>
      <c r="C2" s="244"/>
      <c r="D2" s="244"/>
      <c r="E2" s="244"/>
      <c r="F2" s="244"/>
      <c r="G2" s="244"/>
      <c r="H2" s="244"/>
      <c r="I2" s="244"/>
      <c r="J2" s="244"/>
      <c r="K2" s="244"/>
      <c r="L2" s="245"/>
    </row>
    <row r="3" spans="1:12" ht="32.25" customHeight="1">
      <c r="A3" s="246" t="str">
        <f>'Bieu 01'!A3:M3</f>
        <v>(Kèm theo Nghị quyết số 228/NQ-HĐND ngày 07 tháng 12 năm 2019 của Hội đồng nhân dân tỉnh)</v>
      </c>
      <c r="B3" s="246"/>
      <c r="C3" s="246"/>
      <c r="D3" s="246"/>
      <c r="E3" s="246"/>
      <c r="F3" s="246"/>
      <c r="G3" s="246"/>
      <c r="H3" s="246"/>
      <c r="I3" s="246"/>
      <c r="J3" s="246"/>
      <c r="K3" s="246"/>
      <c r="L3" s="247"/>
    </row>
    <row r="4" spans="1:12" ht="40.5" customHeight="1">
      <c r="A4" s="240" t="s">
        <v>0</v>
      </c>
      <c r="B4" s="240" t="s">
        <v>1</v>
      </c>
      <c r="C4" s="234" t="s">
        <v>289</v>
      </c>
      <c r="D4" s="233" t="s">
        <v>109</v>
      </c>
      <c r="E4" s="233" t="s">
        <v>290</v>
      </c>
      <c r="F4" s="233" t="s">
        <v>68</v>
      </c>
      <c r="G4" s="233"/>
      <c r="H4" s="233"/>
      <c r="I4" s="233"/>
      <c r="J4" s="233"/>
      <c r="K4" s="234" t="s">
        <v>334</v>
      </c>
      <c r="L4" s="234" t="s">
        <v>5</v>
      </c>
    </row>
    <row r="5" spans="1:12" ht="26.25" customHeight="1">
      <c r="A5" s="240"/>
      <c r="B5" s="240"/>
      <c r="C5" s="234"/>
      <c r="D5" s="233"/>
      <c r="E5" s="233"/>
      <c r="F5" s="233" t="s">
        <v>69</v>
      </c>
      <c r="G5" s="233"/>
      <c r="H5" s="233"/>
      <c r="I5" s="242" t="s">
        <v>6</v>
      </c>
      <c r="J5" s="242" t="s">
        <v>7</v>
      </c>
      <c r="K5" s="234"/>
      <c r="L5" s="234"/>
    </row>
    <row r="6" spans="1:12" ht="84" customHeight="1">
      <c r="A6" s="240"/>
      <c r="B6" s="240"/>
      <c r="C6" s="234"/>
      <c r="D6" s="233"/>
      <c r="E6" s="233"/>
      <c r="F6" s="7" t="s">
        <v>70</v>
      </c>
      <c r="G6" s="7" t="s">
        <v>71</v>
      </c>
      <c r="H6" s="7" t="s">
        <v>72</v>
      </c>
      <c r="I6" s="243"/>
      <c r="J6" s="243"/>
      <c r="K6" s="240"/>
      <c r="L6" s="234"/>
    </row>
    <row r="7" spans="1:12" ht="35.25" customHeight="1">
      <c r="A7" s="14" t="s">
        <v>12</v>
      </c>
      <c r="B7" s="231" t="s">
        <v>73</v>
      </c>
      <c r="C7" s="241"/>
      <c r="D7" s="112">
        <f>SUM(D8:D12)</f>
        <v>3.75</v>
      </c>
      <c r="E7" s="112">
        <f>SUM(E8:E12)</f>
        <v>2.57</v>
      </c>
      <c r="F7" s="112">
        <f>SUM(F8:F12)</f>
        <v>2.57</v>
      </c>
      <c r="G7" s="112">
        <f>SUM(G8:G12)</f>
        <v>1.42</v>
      </c>
      <c r="H7" s="112">
        <f>SUM(H8:H12)</f>
        <v>1.15</v>
      </c>
      <c r="I7" s="112"/>
      <c r="J7" s="112"/>
      <c r="K7" s="14"/>
      <c r="L7" s="19"/>
    </row>
    <row r="8" spans="1:12" ht="73.5" customHeight="1">
      <c r="A8" s="16">
        <v>1</v>
      </c>
      <c r="B8" s="21" t="s">
        <v>111</v>
      </c>
      <c r="C8" s="22" t="s">
        <v>112</v>
      </c>
      <c r="D8" s="113">
        <v>0.46</v>
      </c>
      <c r="E8" s="114">
        <v>0.22</v>
      </c>
      <c r="F8" s="114">
        <v>0.22</v>
      </c>
      <c r="G8" s="115"/>
      <c r="H8" s="114">
        <v>0.22</v>
      </c>
      <c r="I8" s="115"/>
      <c r="J8" s="115"/>
      <c r="K8" s="22" t="s">
        <v>113</v>
      </c>
      <c r="L8" s="22"/>
    </row>
    <row r="9" spans="1:12" ht="105" customHeight="1">
      <c r="A9" s="16">
        <v>2</v>
      </c>
      <c r="B9" s="26" t="s">
        <v>114</v>
      </c>
      <c r="C9" s="24" t="s">
        <v>51</v>
      </c>
      <c r="D9" s="47">
        <v>0.07</v>
      </c>
      <c r="E9" s="116">
        <v>0.02</v>
      </c>
      <c r="F9" s="116">
        <v>0.02</v>
      </c>
      <c r="G9" s="116">
        <v>0.02</v>
      </c>
      <c r="H9" s="117"/>
      <c r="I9" s="118"/>
      <c r="J9" s="119"/>
      <c r="K9" s="24" t="s">
        <v>115</v>
      </c>
      <c r="L9" s="18"/>
    </row>
    <row r="10" spans="1:12" ht="71.25" customHeight="1">
      <c r="A10" s="16">
        <v>3</v>
      </c>
      <c r="B10" s="21" t="s">
        <v>119</v>
      </c>
      <c r="C10" s="22" t="s">
        <v>74</v>
      </c>
      <c r="D10" s="34">
        <v>0.49</v>
      </c>
      <c r="E10" s="34">
        <v>0.45</v>
      </c>
      <c r="F10" s="20">
        <v>0.45</v>
      </c>
      <c r="G10" s="20"/>
      <c r="H10" s="20">
        <v>0.45</v>
      </c>
      <c r="I10" s="20"/>
      <c r="J10" s="20"/>
      <c r="K10" s="22" t="s">
        <v>49</v>
      </c>
      <c r="L10" s="18"/>
    </row>
    <row r="11" spans="1:12" ht="93" customHeight="1">
      <c r="A11" s="16">
        <v>4</v>
      </c>
      <c r="B11" s="90" t="s">
        <v>126</v>
      </c>
      <c r="C11" s="91" t="s">
        <v>127</v>
      </c>
      <c r="D11" s="92">
        <v>0.83</v>
      </c>
      <c r="E11" s="35">
        <f>F11+J11</f>
        <v>0.48</v>
      </c>
      <c r="F11" s="35">
        <v>0.48</v>
      </c>
      <c r="G11" s="35"/>
      <c r="H11" s="38">
        <v>0.48</v>
      </c>
      <c r="I11" s="36"/>
      <c r="J11" s="37"/>
      <c r="K11" s="22" t="s">
        <v>128</v>
      </c>
      <c r="L11" s="18"/>
    </row>
    <row r="12" spans="1:12" ht="73.5" customHeight="1">
      <c r="A12" s="16">
        <v>5</v>
      </c>
      <c r="B12" s="21" t="s">
        <v>291</v>
      </c>
      <c r="C12" s="22" t="s">
        <v>52</v>
      </c>
      <c r="D12" s="20">
        <v>1.9</v>
      </c>
      <c r="E12" s="20">
        <v>1.4</v>
      </c>
      <c r="F12" s="20">
        <v>1.4</v>
      </c>
      <c r="G12" s="20">
        <v>1.4</v>
      </c>
      <c r="H12" s="20"/>
      <c r="I12" s="20"/>
      <c r="J12" s="20"/>
      <c r="K12" s="22" t="s">
        <v>130</v>
      </c>
      <c r="L12" s="18"/>
    </row>
    <row r="13" spans="1:12" ht="35.25" customHeight="1">
      <c r="A13" s="14" t="s">
        <v>13</v>
      </c>
      <c r="B13" s="231" t="s">
        <v>75</v>
      </c>
      <c r="C13" s="241"/>
      <c r="D13" s="112">
        <f aca="true" t="shared" si="0" ref="D13:I13">SUM(D14:D15)</f>
        <v>71.56873999999999</v>
      </c>
      <c r="E13" s="112">
        <f t="shared" si="0"/>
        <v>24.01</v>
      </c>
      <c r="F13" s="112">
        <f t="shared" si="0"/>
        <v>4.64</v>
      </c>
      <c r="G13" s="112">
        <f t="shared" si="0"/>
        <v>2.7</v>
      </c>
      <c r="H13" s="112">
        <f t="shared" si="0"/>
        <v>1.94</v>
      </c>
      <c r="I13" s="112">
        <f t="shared" si="0"/>
        <v>19.37</v>
      </c>
      <c r="J13" s="112"/>
      <c r="K13" s="14"/>
      <c r="L13" s="19"/>
    </row>
    <row r="14" spans="1:12" s="120" customFormat="1" ht="101.25" customHeight="1">
      <c r="A14" s="16">
        <v>6</v>
      </c>
      <c r="B14" s="26" t="s">
        <v>20</v>
      </c>
      <c r="C14" s="24" t="s">
        <v>143</v>
      </c>
      <c r="D14" s="121">
        <v>51.58</v>
      </c>
      <c r="E14" s="64">
        <v>4.64</v>
      </c>
      <c r="F14" s="64">
        <v>4.64</v>
      </c>
      <c r="G14" s="115">
        <v>2.7</v>
      </c>
      <c r="H14" s="115">
        <v>1.94</v>
      </c>
      <c r="I14" s="122"/>
      <c r="J14" s="122"/>
      <c r="K14" s="24" t="s">
        <v>45</v>
      </c>
      <c r="L14" s="16"/>
    </row>
    <row r="15" spans="1:14" s="120" customFormat="1" ht="73.5" customHeight="1">
      <c r="A15" s="16">
        <v>7</v>
      </c>
      <c r="B15" s="26" t="s">
        <v>76</v>
      </c>
      <c r="C15" s="88" t="s">
        <v>293</v>
      </c>
      <c r="D15" s="114">
        <f>(199887.4)/10000</f>
        <v>19.98874</v>
      </c>
      <c r="E15" s="114">
        <v>19.37</v>
      </c>
      <c r="F15" s="122"/>
      <c r="G15" s="115"/>
      <c r="H15" s="115"/>
      <c r="I15" s="122">
        <v>19.37</v>
      </c>
      <c r="J15" s="122"/>
      <c r="K15" s="24" t="s">
        <v>292</v>
      </c>
      <c r="L15" s="16"/>
      <c r="M15" s="123"/>
      <c r="N15" s="123"/>
    </row>
    <row r="16" spans="1:12" ht="35.25" customHeight="1">
      <c r="A16" s="14" t="s">
        <v>14</v>
      </c>
      <c r="B16" s="231" t="s">
        <v>77</v>
      </c>
      <c r="C16" s="241"/>
      <c r="D16" s="112">
        <f aca="true" t="shared" si="1" ref="D16:I16">SUM(D17:D23)</f>
        <v>29.03</v>
      </c>
      <c r="E16" s="112">
        <f t="shared" si="1"/>
        <v>21.559999999999995</v>
      </c>
      <c r="F16" s="112">
        <f t="shared" si="1"/>
        <v>20.559999999999995</v>
      </c>
      <c r="G16" s="112">
        <f t="shared" si="1"/>
        <v>20.54</v>
      </c>
      <c r="H16" s="112">
        <f t="shared" si="1"/>
        <v>0.02</v>
      </c>
      <c r="I16" s="112">
        <f t="shared" si="1"/>
        <v>1</v>
      </c>
      <c r="J16" s="112"/>
      <c r="K16" s="14"/>
      <c r="L16" s="19"/>
    </row>
    <row r="17" spans="1:12" s="120" customFormat="1" ht="93" customHeight="1">
      <c r="A17" s="16">
        <v>8</v>
      </c>
      <c r="B17" s="18" t="s">
        <v>174</v>
      </c>
      <c r="C17" s="29" t="s">
        <v>175</v>
      </c>
      <c r="D17" s="124">
        <v>9.47</v>
      </c>
      <c r="E17" s="124">
        <v>8.34</v>
      </c>
      <c r="F17" s="125">
        <v>8.34</v>
      </c>
      <c r="G17" s="125">
        <v>8.34</v>
      </c>
      <c r="H17" s="126"/>
      <c r="I17" s="116"/>
      <c r="J17" s="116"/>
      <c r="K17" s="17" t="s">
        <v>176</v>
      </c>
      <c r="L17" s="45"/>
    </row>
    <row r="18" spans="1:12" s="120" customFormat="1" ht="85.5" customHeight="1">
      <c r="A18" s="16">
        <v>9</v>
      </c>
      <c r="B18" s="18" t="s">
        <v>177</v>
      </c>
      <c r="C18" s="29" t="s">
        <v>178</v>
      </c>
      <c r="D18" s="124">
        <v>9.94</v>
      </c>
      <c r="E18" s="124">
        <v>8.6</v>
      </c>
      <c r="F18" s="125">
        <v>8.6</v>
      </c>
      <c r="G18" s="125">
        <v>8.6</v>
      </c>
      <c r="H18" s="126"/>
      <c r="I18" s="116"/>
      <c r="J18" s="116"/>
      <c r="K18" s="17" t="s">
        <v>179</v>
      </c>
      <c r="L18" s="45"/>
    </row>
    <row r="19" spans="1:12" s="120" customFormat="1" ht="56.25" customHeight="1">
      <c r="A19" s="16">
        <v>10</v>
      </c>
      <c r="B19" s="26" t="s">
        <v>185</v>
      </c>
      <c r="C19" s="48" t="s">
        <v>186</v>
      </c>
      <c r="D19" s="127">
        <v>1.55</v>
      </c>
      <c r="E19" s="127">
        <v>1.02</v>
      </c>
      <c r="F19" s="128">
        <v>0.02</v>
      </c>
      <c r="G19" s="128"/>
      <c r="H19" s="114">
        <v>0.02</v>
      </c>
      <c r="I19" s="129">
        <v>1</v>
      </c>
      <c r="J19" s="129"/>
      <c r="K19" s="24" t="s">
        <v>187</v>
      </c>
      <c r="L19" s="45"/>
    </row>
    <row r="20" spans="1:12" s="120" customFormat="1" ht="40.5" customHeight="1">
      <c r="A20" s="16">
        <v>11</v>
      </c>
      <c r="B20" s="18" t="s">
        <v>188</v>
      </c>
      <c r="C20" s="29" t="s">
        <v>181</v>
      </c>
      <c r="D20" s="124">
        <v>0.07</v>
      </c>
      <c r="E20" s="124">
        <v>0.05</v>
      </c>
      <c r="F20" s="125">
        <v>0.05</v>
      </c>
      <c r="G20" s="125">
        <v>0.05</v>
      </c>
      <c r="H20" s="126"/>
      <c r="I20" s="116"/>
      <c r="J20" s="116"/>
      <c r="K20" s="17" t="s">
        <v>189</v>
      </c>
      <c r="L20" s="45"/>
    </row>
    <row r="21" spans="1:12" s="120" customFormat="1" ht="56.25" customHeight="1">
      <c r="A21" s="16">
        <v>12</v>
      </c>
      <c r="B21" s="18" t="s">
        <v>190</v>
      </c>
      <c r="C21" s="29" t="s">
        <v>191</v>
      </c>
      <c r="D21" s="124">
        <v>0.18</v>
      </c>
      <c r="E21" s="124">
        <v>0.12</v>
      </c>
      <c r="F21" s="125">
        <v>0.12</v>
      </c>
      <c r="G21" s="125">
        <v>0.12</v>
      </c>
      <c r="H21" s="126"/>
      <c r="I21" s="116"/>
      <c r="J21" s="116"/>
      <c r="K21" s="17" t="s">
        <v>192</v>
      </c>
      <c r="L21" s="45"/>
    </row>
    <row r="22" spans="1:12" s="120" customFormat="1" ht="54" customHeight="1">
      <c r="A22" s="16">
        <v>13</v>
      </c>
      <c r="B22" s="26" t="s">
        <v>294</v>
      </c>
      <c r="C22" s="48" t="s">
        <v>172</v>
      </c>
      <c r="D22" s="127">
        <v>1.53</v>
      </c>
      <c r="E22" s="127">
        <v>1.42</v>
      </c>
      <c r="F22" s="128">
        <v>1.42</v>
      </c>
      <c r="G22" s="128">
        <v>1.42</v>
      </c>
      <c r="H22" s="114"/>
      <c r="I22" s="129"/>
      <c r="J22" s="129"/>
      <c r="K22" s="24" t="s">
        <v>295</v>
      </c>
      <c r="L22" s="45"/>
    </row>
    <row r="23" spans="1:12" s="120" customFormat="1" ht="87.75" customHeight="1">
      <c r="A23" s="16">
        <v>14</v>
      </c>
      <c r="B23" s="18" t="s">
        <v>194</v>
      </c>
      <c r="C23" s="48" t="s">
        <v>172</v>
      </c>
      <c r="D23" s="130">
        <v>6.29</v>
      </c>
      <c r="E23" s="130">
        <v>2.01</v>
      </c>
      <c r="F23" s="130">
        <v>2.01</v>
      </c>
      <c r="G23" s="130">
        <v>2.01</v>
      </c>
      <c r="H23" s="37"/>
      <c r="I23" s="20"/>
      <c r="J23" s="20"/>
      <c r="K23" s="17" t="s">
        <v>195</v>
      </c>
      <c r="L23" s="45"/>
    </row>
    <row r="24" spans="1:12" ht="35.25" customHeight="1">
      <c r="A24" s="14" t="s">
        <v>15</v>
      </c>
      <c r="B24" s="231" t="s">
        <v>78</v>
      </c>
      <c r="C24" s="241"/>
      <c r="D24" s="112">
        <f>SUM(D25:D28)</f>
        <v>14.379999999999999</v>
      </c>
      <c r="E24" s="112">
        <f>SUM(E25:E28)</f>
        <v>7.25</v>
      </c>
      <c r="F24" s="112">
        <f>SUM(F25:F28)</f>
        <v>7.25</v>
      </c>
      <c r="G24" s="112">
        <f>SUM(G25:G28)</f>
        <v>7.25</v>
      </c>
      <c r="H24" s="112"/>
      <c r="I24" s="112"/>
      <c r="J24" s="112"/>
      <c r="K24" s="14"/>
      <c r="L24" s="19"/>
    </row>
    <row r="25" spans="1:12" s="120" customFormat="1" ht="63">
      <c r="A25" s="16">
        <v>15</v>
      </c>
      <c r="B25" s="66" t="s">
        <v>199</v>
      </c>
      <c r="C25" s="69" t="s">
        <v>200</v>
      </c>
      <c r="D25" s="131">
        <v>0.43</v>
      </c>
      <c r="E25" s="46">
        <v>0.02</v>
      </c>
      <c r="F25" s="46">
        <v>0.02</v>
      </c>
      <c r="G25" s="46">
        <v>0.02</v>
      </c>
      <c r="H25" s="46"/>
      <c r="I25" s="46"/>
      <c r="J25" s="46"/>
      <c r="K25" s="69" t="s">
        <v>201</v>
      </c>
      <c r="L25" s="132"/>
    </row>
    <row r="26" spans="1:12" s="120" customFormat="1" ht="63">
      <c r="A26" s="16">
        <v>16</v>
      </c>
      <c r="B26" s="66" t="s">
        <v>22</v>
      </c>
      <c r="C26" s="69" t="s">
        <v>205</v>
      </c>
      <c r="D26" s="131">
        <v>9.13</v>
      </c>
      <c r="E26" s="46">
        <v>2.55</v>
      </c>
      <c r="F26" s="46">
        <v>2.55</v>
      </c>
      <c r="G26" s="46">
        <v>2.55</v>
      </c>
      <c r="H26" s="46"/>
      <c r="I26" s="46"/>
      <c r="J26" s="46"/>
      <c r="K26" s="69" t="s">
        <v>206</v>
      </c>
      <c r="L26" s="25"/>
    </row>
    <row r="27" spans="1:12" s="120" customFormat="1" ht="63">
      <c r="A27" s="16">
        <v>17</v>
      </c>
      <c r="B27" s="26" t="s">
        <v>296</v>
      </c>
      <c r="C27" s="51" t="s">
        <v>297</v>
      </c>
      <c r="D27" s="133">
        <v>4.03</v>
      </c>
      <c r="E27" s="46">
        <v>3.98</v>
      </c>
      <c r="F27" s="46">
        <v>3.98</v>
      </c>
      <c r="G27" s="46">
        <v>3.98</v>
      </c>
      <c r="H27" s="46"/>
      <c r="I27" s="46"/>
      <c r="J27" s="46"/>
      <c r="K27" s="24" t="s">
        <v>298</v>
      </c>
      <c r="L27" s="25"/>
    </row>
    <row r="28" spans="1:12" s="120" customFormat="1" ht="31.5">
      <c r="A28" s="16">
        <v>18</v>
      </c>
      <c r="B28" s="26" t="s">
        <v>39</v>
      </c>
      <c r="C28" s="69" t="s">
        <v>207</v>
      </c>
      <c r="D28" s="134">
        <v>0.79</v>
      </c>
      <c r="E28" s="129">
        <v>0.7</v>
      </c>
      <c r="F28" s="129">
        <v>0.7</v>
      </c>
      <c r="G28" s="129">
        <v>0.7</v>
      </c>
      <c r="H28" s="46"/>
      <c r="I28" s="46"/>
      <c r="J28" s="46"/>
      <c r="K28" s="24" t="s">
        <v>208</v>
      </c>
      <c r="L28" s="25"/>
    </row>
    <row r="29" spans="1:12" ht="35.25" customHeight="1">
      <c r="A29" s="14" t="s">
        <v>16</v>
      </c>
      <c r="B29" s="231" t="s">
        <v>299</v>
      </c>
      <c r="C29" s="241"/>
      <c r="D29" s="112">
        <f aca="true" t="shared" si="2" ref="D29:I29">SUM(D30:D30)</f>
        <v>47.6</v>
      </c>
      <c r="E29" s="112">
        <f t="shared" si="2"/>
        <v>12.25</v>
      </c>
      <c r="F29" s="112">
        <f t="shared" si="2"/>
        <v>1.95</v>
      </c>
      <c r="G29" s="112">
        <f t="shared" si="2"/>
        <v>0</v>
      </c>
      <c r="H29" s="112">
        <f t="shared" si="2"/>
        <v>1.95</v>
      </c>
      <c r="I29" s="112">
        <f t="shared" si="2"/>
        <v>10.3</v>
      </c>
      <c r="J29" s="112"/>
      <c r="K29" s="14"/>
      <c r="L29" s="19"/>
    </row>
    <row r="30" spans="1:12" s="120" customFormat="1" ht="66.75" customHeight="1">
      <c r="A30" s="16">
        <v>19</v>
      </c>
      <c r="B30" s="135" t="s">
        <v>30</v>
      </c>
      <c r="C30" s="136" t="s">
        <v>300</v>
      </c>
      <c r="D30" s="137">
        <v>47.6</v>
      </c>
      <c r="E30" s="228">
        <v>12.25</v>
      </c>
      <c r="F30" s="138">
        <v>1.95</v>
      </c>
      <c r="G30" s="139"/>
      <c r="H30" s="139">
        <v>1.95</v>
      </c>
      <c r="I30" s="224">
        <v>10.3</v>
      </c>
      <c r="J30" s="139"/>
      <c r="K30" s="17" t="s">
        <v>221</v>
      </c>
      <c r="L30" s="25"/>
    </row>
    <row r="31" spans="1:12" ht="35.25" customHeight="1">
      <c r="A31" s="14" t="s">
        <v>17</v>
      </c>
      <c r="B31" s="231" t="s">
        <v>106</v>
      </c>
      <c r="C31" s="241"/>
      <c r="D31" s="112">
        <f>SUM(D32:D37)</f>
        <v>33.51</v>
      </c>
      <c r="E31" s="112">
        <f>SUM(E32:E37)</f>
        <v>11.52</v>
      </c>
      <c r="F31" s="112">
        <f>SUM(F32:F37)</f>
        <v>11.52</v>
      </c>
      <c r="G31" s="112">
        <f>SUM(G32:G37)</f>
        <v>11.29</v>
      </c>
      <c r="H31" s="112">
        <f>SUM(H32:H37)</f>
        <v>0.23</v>
      </c>
      <c r="I31" s="112"/>
      <c r="J31" s="112"/>
      <c r="K31" s="14"/>
      <c r="L31" s="19"/>
    </row>
    <row r="32" spans="1:12" s="120" customFormat="1" ht="42.75" customHeight="1">
      <c r="A32" s="16">
        <v>20</v>
      </c>
      <c r="B32" s="50" t="s">
        <v>32</v>
      </c>
      <c r="C32" s="61" t="s">
        <v>233</v>
      </c>
      <c r="D32" s="140">
        <v>1.16</v>
      </c>
      <c r="E32" s="141">
        <f>F32+I32+J32</f>
        <v>0.09</v>
      </c>
      <c r="F32" s="122">
        <v>0.09</v>
      </c>
      <c r="G32" s="142">
        <v>0.09</v>
      </c>
      <c r="H32" s="142"/>
      <c r="I32" s="134"/>
      <c r="J32" s="134"/>
      <c r="K32" s="209" t="s">
        <v>234</v>
      </c>
      <c r="L32" s="25"/>
    </row>
    <row r="33" spans="1:12" s="120" customFormat="1" ht="108.75" customHeight="1">
      <c r="A33" s="16">
        <v>21</v>
      </c>
      <c r="B33" s="62" t="s">
        <v>33</v>
      </c>
      <c r="C33" s="61" t="s">
        <v>235</v>
      </c>
      <c r="D33" s="143">
        <v>4.07</v>
      </c>
      <c r="E33" s="141">
        <f>F33+I33+J33</f>
        <v>0.27</v>
      </c>
      <c r="F33" s="144">
        <v>0.27</v>
      </c>
      <c r="G33" s="142">
        <v>0.27</v>
      </c>
      <c r="H33" s="142"/>
      <c r="I33" s="145"/>
      <c r="J33" s="145"/>
      <c r="K33" s="61" t="s">
        <v>236</v>
      </c>
      <c r="L33" s="25"/>
    </row>
    <row r="34" spans="1:12" s="120" customFormat="1" ht="82.5" customHeight="1">
      <c r="A34" s="16">
        <v>22</v>
      </c>
      <c r="B34" s="26" t="s">
        <v>237</v>
      </c>
      <c r="C34" s="17" t="s">
        <v>54</v>
      </c>
      <c r="D34" s="41">
        <v>0.51</v>
      </c>
      <c r="E34" s="35">
        <f>F34+I34+J34</f>
        <v>0.23</v>
      </c>
      <c r="F34" s="40">
        <v>0.23</v>
      </c>
      <c r="G34" s="20">
        <v>0.23</v>
      </c>
      <c r="H34" s="20">
        <v>0</v>
      </c>
      <c r="I34" s="40">
        <v>0</v>
      </c>
      <c r="J34" s="40">
        <v>0</v>
      </c>
      <c r="K34" s="24" t="s">
        <v>238</v>
      </c>
      <c r="L34" s="25"/>
    </row>
    <row r="35" spans="1:12" s="120" customFormat="1" ht="87" customHeight="1">
      <c r="A35" s="16">
        <v>23</v>
      </c>
      <c r="B35" s="18" t="s">
        <v>301</v>
      </c>
      <c r="C35" s="209" t="s">
        <v>302</v>
      </c>
      <c r="D35" s="37">
        <v>3.53</v>
      </c>
      <c r="E35" s="35">
        <f>F35+I35+J35</f>
        <v>1.85</v>
      </c>
      <c r="F35" s="40">
        <v>1.85</v>
      </c>
      <c r="G35" s="20">
        <v>1.85</v>
      </c>
      <c r="H35" s="20">
        <v>0</v>
      </c>
      <c r="I35" s="40">
        <v>0</v>
      </c>
      <c r="J35" s="40">
        <v>0</v>
      </c>
      <c r="K35" s="17" t="s">
        <v>239</v>
      </c>
      <c r="L35" s="25"/>
    </row>
    <row r="36" spans="1:12" s="120" customFormat="1" ht="60.75" customHeight="1">
      <c r="A36" s="16">
        <v>24</v>
      </c>
      <c r="B36" s="21" t="s">
        <v>303</v>
      </c>
      <c r="C36" s="209" t="s">
        <v>302</v>
      </c>
      <c r="D36" s="37">
        <v>1.51</v>
      </c>
      <c r="E36" s="35">
        <f>F36+I36+J36</f>
        <v>0.23</v>
      </c>
      <c r="F36" s="20">
        <v>0.23</v>
      </c>
      <c r="G36" s="20">
        <v>0</v>
      </c>
      <c r="H36" s="20">
        <v>0.23</v>
      </c>
      <c r="I36" s="40">
        <v>0</v>
      </c>
      <c r="J36" s="40">
        <v>0</v>
      </c>
      <c r="K36" s="17" t="s">
        <v>304</v>
      </c>
      <c r="L36" s="25"/>
    </row>
    <row r="37" spans="1:12" s="120" customFormat="1" ht="132.75" customHeight="1">
      <c r="A37" s="16">
        <v>25</v>
      </c>
      <c r="B37" s="50" t="s">
        <v>104</v>
      </c>
      <c r="C37" s="209" t="s">
        <v>302</v>
      </c>
      <c r="D37" s="210">
        <v>22.73</v>
      </c>
      <c r="E37" s="141">
        <v>8.85</v>
      </c>
      <c r="F37" s="141">
        <v>8.85</v>
      </c>
      <c r="G37" s="141">
        <v>8.85</v>
      </c>
      <c r="H37" s="142"/>
      <c r="I37" s="145"/>
      <c r="J37" s="145"/>
      <c r="K37" s="24" t="s">
        <v>45</v>
      </c>
      <c r="L37" s="24" t="s">
        <v>105</v>
      </c>
    </row>
    <row r="38" spans="1:12" ht="35.25" customHeight="1">
      <c r="A38" s="14" t="s">
        <v>35</v>
      </c>
      <c r="B38" s="231" t="s">
        <v>79</v>
      </c>
      <c r="C38" s="241"/>
      <c r="D38" s="112">
        <f>SUM(D39:D40)</f>
        <v>24.729999999999997</v>
      </c>
      <c r="E38" s="112">
        <f>SUM(E39:E40)</f>
        <v>9.92</v>
      </c>
      <c r="F38" s="112"/>
      <c r="G38" s="112"/>
      <c r="H38" s="112"/>
      <c r="I38" s="112">
        <f>SUM(I39:I40)</f>
        <v>9.92</v>
      </c>
      <c r="J38" s="112"/>
      <c r="K38" s="14"/>
      <c r="L38" s="19"/>
    </row>
    <row r="39" spans="1:12" s="120" customFormat="1" ht="276" customHeight="1">
      <c r="A39" s="16">
        <v>26</v>
      </c>
      <c r="B39" s="15" t="s">
        <v>80</v>
      </c>
      <c r="C39" s="17" t="s">
        <v>306</v>
      </c>
      <c r="D39" s="126">
        <v>15.95</v>
      </c>
      <c r="E39" s="126">
        <v>1.24</v>
      </c>
      <c r="F39" s="114"/>
      <c r="G39" s="114"/>
      <c r="H39" s="114"/>
      <c r="I39" s="15">
        <v>1.24</v>
      </c>
      <c r="J39" s="15"/>
      <c r="K39" s="17" t="s">
        <v>307</v>
      </c>
      <c r="L39" s="17" t="s">
        <v>308</v>
      </c>
    </row>
    <row r="40" spans="1:12" s="120" customFormat="1" ht="47.25">
      <c r="A40" s="16">
        <v>27</v>
      </c>
      <c r="B40" s="26" t="s">
        <v>309</v>
      </c>
      <c r="C40" s="24" t="s">
        <v>310</v>
      </c>
      <c r="D40" s="109">
        <v>8.78</v>
      </c>
      <c r="E40" s="146">
        <v>8.68</v>
      </c>
      <c r="F40" s="146"/>
      <c r="G40" s="146"/>
      <c r="H40" s="109"/>
      <c r="I40" s="146">
        <v>8.68</v>
      </c>
      <c r="J40" s="147"/>
      <c r="K40" s="24" t="s">
        <v>311</v>
      </c>
      <c r="L40" s="17"/>
    </row>
    <row r="41" spans="1:12" ht="35.25" customHeight="1">
      <c r="A41" s="14" t="s">
        <v>36</v>
      </c>
      <c r="B41" s="231" t="s">
        <v>81</v>
      </c>
      <c r="C41" s="241"/>
      <c r="D41" s="112">
        <f>SUM(D42:D45)</f>
        <v>82.32</v>
      </c>
      <c r="E41" s="112">
        <f>SUM(E42:E45)</f>
        <v>8.02</v>
      </c>
      <c r="F41" s="112">
        <f>SUM(F42:F45)</f>
        <v>8.02</v>
      </c>
      <c r="G41" s="112">
        <f>SUM(G42:G45)</f>
        <v>7.789999999999999</v>
      </c>
      <c r="H41" s="112">
        <f>SUM(H42:H45)</f>
        <v>0.23</v>
      </c>
      <c r="I41" s="112"/>
      <c r="J41" s="112"/>
      <c r="K41" s="14"/>
      <c r="L41" s="19"/>
    </row>
    <row r="42" spans="1:12" s="120" customFormat="1" ht="47.25">
      <c r="A42" s="16">
        <v>28</v>
      </c>
      <c r="B42" s="18" t="s">
        <v>82</v>
      </c>
      <c r="C42" s="17" t="s">
        <v>312</v>
      </c>
      <c r="D42" s="15">
        <v>40.61</v>
      </c>
      <c r="E42" s="115">
        <v>2.19</v>
      </c>
      <c r="F42" s="115">
        <v>2.19</v>
      </c>
      <c r="G42" s="115">
        <v>2.19</v>
      </c>
      <c r="H42" s="115"/>
      <c r="I42" s="115"/>
      <c r="J42" s="115"/>
      <c r="K42" s="17" t="s">
        <v>313</v>
      </c>
      <c r="L42" s="25"/>
    </row>
    <row r="43" spans="1:12" s="120" customFormat="1" ht="53.25" customHeight="1">
      <c r="A43" s="16">
        <v>29</v>
      </c>
      <c r="B43" s="18" t="s">
        <v>314</v>
      </c>
      <c r="C43" s="17" t="s">
        <v>315</v>
      </c>
      <c r="D43" s="109">
        <v>41.44</v>
      </c>
      <c r="E43" s="148">
        <v>5.6</v>
      </c>
      <c r="F43" s="122">
        <v>5.6</v>
      </c>
      <c r="G43" s="122">
        <v>5.6</v>
      </c>
      <c r="H43" s="149"/>
      <c r="I43" s="149"/>
      <c r="J43" s="149"/>
      <c r="K43" s="17" t="s">
        <v>316</v>
      </c>
      <c r="L43" s="25"/>
    </row>
    <row r="44" spans="1:12" s="120" customFormat="1" ht="31.5">
      <c r="A44" s="16">
        <v>30</v>
      </c>
      <c r="B44" s="15" t="s">
        <v>317</v>
      </c>
      <c r="C44" s="17" t="s">
        <v>318</v>
      </c>
      <c r="D44" s="109">
        <v>0.16</v>
      </c>
      <c r="E44" s="148">
        <v>0.14</v>
      </c>
      <c r="F44" s="122">
        <v>0.14</v>
      </c>
      <c r="G44" s="122"/>
      <c r="H44" s="122">
        <v>0.14</v>
      </c>
      <c r="I44" s="122"/>
      <c r="J44" s="122"/>
      <c r="K44" s="17" t="s">
        <v>320</v>
      </c>
      <c r="L44" s="25"/>
    </row>
    <row r="45" spans="1:12" s="120" customFormat="1" ht="31.5">
      <c r="A45" s="16">
        <v>31</v>
      </c>
      <c r="B45" s="46" t="s">
        <v>319</v>
      </c>
      <c r="C45" s="17" t="s">
        <v>318</v>
      </c>
      <c r="D45" s="64">
        <v>0.11</v>
      </c>
      <c r="E45" s="122">
        <v>0.09</v>
      </c>
      <c r="F45" s="122">
        <v>0.09</v>
      </c>
      <c r="G45" s="149"/>
      <c r="H45" s="122">
        <v>0.09</v>
      </c>
      <c r="I45" s="122"/>
      <c r="J45" s="149"/>
      <c r="K45" s="24" t="s">
        <v>321</v>
      </c>
      <c r="L45" s="150"/>
    </row>
    <row r="46" spans="1:12" ht="35.25" customHeight="1">
      <c r="A46" s="14" t="s">
        <v>37</v>
      </c>
      <c r="B46" s="231" t="s">
        <v>83</v>
      </c>
      <c r="C46" s="241"/>
      <c r="D46" s="112">
        <f>SUM(D47:D54)</f>
        <v>20.9</v>
      </c>
      <c r="E46" s="112">
        <f>SUM(E47:E54)</f>
        <v>9.726999999999999</v>
      </c>
      <c r="F46" s="112">
        <f>SUM(F47:F54)</f>
        <v>9.732</v>
      </c>
      <c r="G46" s="112">
        <f>SUM(G47:G54)</f>
        <v>9.729999999999999</v>
      </c>
      <c r="H46" s="112"/>
      <c r="I46" s="112"/>
      <c r="J46" s="112"/>
      <c r="K46" s="14"/>
      <c r="L46" s="19"/>
    </row>
    <row r="47" spans="1:12" s="120" customFormat="1" ht="92.25" customHeight="1">
      <c r="A47" s="16">
        <v>32</v>
      </c>
      <c r="B47" s="18" t="s">
        <v>322</v>
      </c>
      <c r="C47" s="17" t="s">
        <v>323</v>
      </c>
      <c r="D47" s="15">
        <v>5.31</v>
      </c>
      <c r="E47" s="115">
        <v>2.45</v>
      </c>
      <c r="F47" s="115">
        <v>2.45</v>
      </c>
      <c r="G47" s="115">
        <v>2.45</v>
      </c>
      <c r="H47" s="115"/>
      <c r="I47" s="115"/>
      <c r="J47" s="115"/>
      <c r="K47" s="17" t="s">
        <v>324</v>
      </c>
      <c r="L47" s="150"/>
    </row>
    <row r="48" spans="1:12" s="120" customFormat="1" ht="61.5" customHeight="1">
      <c r="A48" s="16">
        <v>33</v>
      </c>
      <c r="B48" s="15" t="s">
        <v>84</v>
      </c>
      <c r="C48" s="17" t="s">
        <v>326</v>
      </c>
      <c r="D48" s="109">
        <v>7.96</v>
      </c>
      <c r="E48" s="148">
        <v>5.53</v>
      </c>
      <c r="F48" s="122">
        <v>5.53</v>
      </c>
      <c r="G48" s="122">
        <v>5.53</v>
      </c>
      <c r="H48" s="149"/>
      <c r="I48" s="149"/>
      <c r="J48" s="149"/>
      <c r="K48" s="17" t="s">
        <v>325</v>
      </c>
      <c r="L48" s="150"/>
    </row>
    <row r="49" spans="1:12" s="120" customFormat="1" ht="77.25" customHeight="1">
      <c r="A49" s="16">
        <v>34</v>
      </c>
      <c r="B49" s="15" t="s">
        <v>247</v>
      </c>
      <c r="C49" s="17" t="s">
        <v>245</v>
      </c>
      <c r="D49" s="109">
        <v>0.13</v>
      </c>
      <c r="E49" s="151">
        <v>0.002</v>
      </c>
      <c r="F49" s="152">
        <v>0.002</v>
      </c>
      <c r="G49" s="122"/>
      <c r="H49" s="152">
        <v>0.002</v>
      </c>
      <c r="I49" s="122"/>
      <c r="J49" s="122"/>
      <c r="K49" s="17" t="s">
        <v>248</v>
      </c>
      <c r="L49" s="150"/>
    </row>
    <row r="50" spans="1:12" s="120" customFormat="1" ht="57" customHeight="1">
      <c r="A50" s="16">
        <v>35</v>
      </c>
      <c r="B50" s="46" t="s">
        <v>327</v>
      </c>
      <c r="C50" s="24" t="s">
        <v>323</v>
      </c>
      <c r="D50" s="64">
        <v>0.18</v>
      </c>
      <c r="E50" s="122">
        <v>0.035</v>
      </c>
      <c r="F50" s="122">
        <v>0.04</v>
      </c>
      <c r="G50" s="122">
        <v>0.04</v>
      </c>
      <c r="H50" s="149"/>
      <c r="I50" s="122"/>
      <c r="J50" s="149"/>
      <c r="K50" s="24" t="s">
        <v>85</v>
      </c>
      <c r="L50" s="150"/>
    </row>
    <row r="51" spans="1:12" s="120" customFormat="1" ht="58.5" customHeight="1">
      <c r="A51" s="16">
        <v>36</v>
      </c>
      <c r="B51" s="18" t="s">
        <v>249</v>
      </c>
      <c r="C51" s="17" t="s">
        <v>250</v>
      </c>
      <c r="D51" s="109">
        <v>0.78</v>
      </c>
      <c r="E51" s="148">
        <v>0.01</v>
      </c>
      <c r="F51" s="122">
        <v>0.01</v>
      </c>
      <c r="G51" s="122">
        <v>0.01</v>
      </c>
      <c r="H51" s="149"/>
      <c r="I51" s="149"/>
      <c r="J51" s="149"/>
      <c r="K51" s="17" t="s">
        <v>251</v>
      </c>
      <c r="L51" s="150"/>
    </row>
    <row r="52" spans="1:12" s="120" customFormat="1" ht="94.5">
      <c r="A52" s="16">
        <v>37</v>
      </c>
      <c r="B52" s="18" t="s">
        <v>330</v>
      </c>
      <c r="C52" s="17" t="s">
        <v>329</v>
      </c>
      <c r="D52" s="109">
        <v>5.57</v>
      </c>
      <c r="E52" s="148">
        <v>1.44</v>
      </c>
      <c r="F52" s="122">
        <v>1.44</v>
      </c>
      <c r="G52" s="122">
        <v>1.44</v>
      </c>
      <c r="H52" s="149"/>
      <c r="I52" s="149"/>
      <c r="J52" s="149"/>
      <c r="K52" s="17" t="s">
        <v>331</v>
      </c>
      <c r="L52" s="150"/>
    </row>
    <row r="53" spans="1:12" s="120" customFormat="1" ht="94.5">
      <c r="A53" s="16">
        <v>38</v>
      </c>
      <c r="B53" s="18" t="s">
        <v>86</v>
      </c>
      <c r="C53" s="17" t="s">
        <v>328</v>
      </c>
      <c r="D53" s="109">
        <v>0.81</v>
      </c>
      <c r="E53" s="116">
        <v>0.1</v>
      </c>
      <c r="F53" s="116">
        <v>0.1</v>
      </c>
      <c r="G53" s="116">
        <v>0.1</v>
      </c>
      <c r="H53" s="153"/>
      <c r="I53" s="153"/>
      <c r="J53" s="153"/>
      <c r="K53" s="17" t="s">
        <v>332</v>
      </c>
      <c r="L53" s="150"/>
    </row>
    <row r="54" spans="1:12" s="120" customFormat="1" ht="47.25">
      <c r="A54" s="16">
        <v>39</v>
      </c>
      <c r="B54" s="46" t="s">
        <v>255</v>
      </c>
      <c r="C54" s="24" t="s">
        <v>253</v>
      </c>
      <c r="D54" s="46">
        <v>0.16</v>
      </c>
      <c r="E54" s="46">
        <v>0.16</v>
      </c>
      <c r="F54" s="116">
        <v>0.16</v>
      </c>
      <c r="G54" s="116">
        <v>0.16</v>
      </c>
      <c r="H54" s="154"/>
      <c r="I54" s="153"/>
      <c r="J54" s="153"/>
      <c r="K54" s="24" t="s">
        <v>256</v>
      </c>
      <c r="L54" s="150"/>
    </row>
    <row r="55" spans="1:12" ht="35.25" customHeight="1">
      <c r="A55" s="14" t="s">
        <v>38</v>
      </c>
      <c r="B55" s="231" t="s">
        <v>87</v>
      </c>
      <c r="C55" s="241"/>
      <c r="D55" s="112">
        <f>SUM(D56:D58)</f>
        <v>3.34</v>
      </c>
      <c r="E55" s="112">
        <f>SUM(E56:E58)</f>
        <v>1.75</v>
      </c>
      <c r="F55" s="112">
        <f>SUM(F56:F58)</f>
        <v>1.75</v>
      </c>
      <c r="G55" s="112">
        <f>SUM(G56:G58)</f>
        <v>1.75</v>
      </c>
      <c r="H55" s="112"/>
      <c r="I55" s="112"/>
      <c r="J55" s="112"/>
      <c r="K55" s="14"/>
      <c r="L55" s="19"/>
    </row>
    <row r="56" spans="1:12" s="120" customFormat="1" ht="47.25">
      <c r="A56" s="16">
        <v>40</v>
      </c>
      <c r="B56" s="21" t="s">
        <v>273</v>
      </c>
      <c r="C56" s="22" t="s">
        <v>61</v>
      </c>
      <c r="D56" s="20">
        <v>1.2</v>
      </c>
      <c r="E56" s="20">
        <v>0.88</v>
      </c>
      <c r="F56" s="20">
        <v>0.88</v>
      </c>
      <c r="G56" s="20">
        <v>0.88</v>
      </c>
      <c r="H56" s="20"/>
      <c r="I56" s="20"/>
      <c r="J56" s="20"/>
      <c r="K56" s="17" t="s">
        <v>274</v>
      </c>
      <c r="L56" s="150"/>
    </row>
    <row r="57" spans="1:12" s="120" customFormat="1" ht="31.5">
      <c r="A57" s="16">
        <v>41</v>
      </c>
      <c r="B57" s="18" t="s">
        <v>276</v>
      </c>
      <c r="C57" s="17" t="s">
        <v>62</v>
      </c>
      <c r="D57" s="41">
        <v>1.14</v>
      </c>
      <c r="E57" s="37">
        <v>0.5</v>
      </c>
      <c r="F57" s="40">
        <v>0.5</v>
      </c>
      <c r="G57" s="40">
        <v>0.5</v>
      </c>
      <c r="H57" s="36"/>
      <c r="I57" s="36"/>
      <c r="J57" s="36"/>
      <c r="K57" s="17" t="s">
        <v>277</v>
      </c>
      <c r="L57" s="150"/>
    </row>
    <row r="58" spans="1:12" s="120" customFormat="1" ht="50.25" customHeight="1">
      <c r="A58" s="16">
        <v>42</v>
      </c>
      <c r="B58" s="15" t="s">
        <v>282</v>
      </c>
      <c r="C58" s="17" t="s">
        <v>283</v>
      </c>
      <c r="D58" s="20">
        <v>1</v>
      </c>
      <c r="E58" s="37">
        <v>0.37</v>
      </c>
      <c r="F58" s="40">
        <v>0.37</v>
      </c>
      <c r="G58" s="40">
        <v>0.37</v>
      </c>
      <c r="H58" s="40"/>
      <c r="I58" s="40"/>
      <c r="J58" s="40"/>
      <c r="K58" s="17" t="s">
        <v>284</v>
      </c>
      <c r="L58" s="150"/>
    </row>
    <row r="59" spans="1:12" ht="35.25" customHeight="1">
      <c r="A59" s="14"/>
      <c r="B59" s="231" t="s">
        <v>333</v>
      </c>
      <c r="C59" s="241"/>
      <c r="D59" s="112">
        <f aca="true" t="shared" si="3" ref="D59:J59">D7+D13+D16+D24+D29+D31+D38+D41+D46+D55</f>
        <v>331.12873999999994</v>
      </c>
      <c r="E59" s="112">
        <f t="shared" si="3"/>
        <v>108.577</v>
      </c>
      <c r="F59" s="112">
        <f t="shared" si="3"/>
        <v>67.99199999999999</v>
      </c>
      <c r="G59" s="112">
        <f t="shared" si="3"/>
        <v>62.47</v>
      </c>
      <c r="H59" s="112">
        <f t="shared" si="3"/>
        <v>5.5200000000000005</v>
      </c>
      <c r="I59" s="112">
        <f t="shared" si="3"/>
        <v>40.59</v>
      </c>
      <c r="J59" s="112">
        <f t="shared" si="3"/>
        <v>0</v>
      </c>
      <c r="K59" s="14"/>
      <c r="L59" s="19"/>
    </row>
  </sheetData>
  <sheetProtection/>
  <mergeCells count="24">
    <mergeCell ref="B59:C59"/>
    <mergeCell ref="A2:L2"/>
    <mergeCell ref="A3:L3"/>
    <mergeCell ref="A4:A6"/>
    <mergeCell ref="B4:B6"/>
    <mergeCell ref="C4:C6"/>
    <mergeCell ref="D4:D6"/>
    <mergeCell ref="E4:E6"/>
    <mergeCell ref="F4:J4"/>
    <mergeCell ref="K4:K6"/>
    <mergeCell ref="L4:L6"/>
    <mergeCell ref="F5:H5"/>
    <mergeCell ref="I5:I6"/>
    <mergeCell ref="J5:J6"/>
    <mergeCell ref="B7:C7"/>
    <mergeCell ref="B13:C13"/>
    <mergeCell ref="B16:C16"/>
    <mergeCell ref="B55:C55"/>
    <mergeCell ref="B24:C24"/>
    <mergeCell ref="B29:C29"/>
    <mergeCell ref="B31:C31"/>
    <mergeCell ref="B38:C38"/>
    <mergeCell ref="B41:C41"/>
    <mergeCell ref="B46:C46"/>
  </mergeCells>
  <printOptions/>
  <pageMargins left="0.4724409448818898" right="0.11811023622047245" top="0.5905511811023623" bottom="0.4724409448818898" header="0.5511811023622047" footer="0.31496062992125984"/>
  <pageSetup horizontalDpi="600" verticalDpi="600" orientation="landscape" paperSize="9" scale="75" r:id="rId1"/>
  <headerFooter differentFirst="1">
    <oddFooter>&amp;R&amp;P</oddFooter>
  </headerFooter>
</worksheet>
</file>

<file path=xl/worksheets/sheet3.xml><?xml version="1.0" encoding="utf-8"?>
<worksheet xmlns="http://schemas.openxmlformats.org/spreadsheetml/2006/main" xmlns:r="http://schemas.openxmlformats.org/officeDocument/2006/relationships">
  <dimension ref="A1:L16"/>
  <sheetViews>
    <sheetView zoomScalePageLayoutView="0" workbookViewId="0" topLeftCell="A1">
      <selection activeCell="E8" sqref="E8"/>
    </sheetView>
  </sheetViews>
  <sheetFormatPr defaultColWidth="9.00390625" defaultRowHeight="15.75"/>
  <cols>
    <col min="1" max="1" width="5.75390625" style="178" customWidth="1"/>
    <col min="2" max="2" width="31.25390625" style="161" customWidth="1"/>
    <col min="3" max="3" width="8.25390625" style="179" customWidth="1"/>
    <col min="4" max="4" width="6.875" style="180" customWidth="1"/>
    <col min="5" max="5" width="6.50390625" style="181" customWidth="1"/>
    <col min="6" max="6" width="6.875" style="182" customWidth="1"/>
    <col min="7" max="7" width="6.75390625" style="182" customWidth="1"/>
    <col min="8" max="8" width="7.625" style="183" customWidth="1"/>
    <col min="9" max="9" width="8.875" style="183" customWidth="1"/>
    <col min="10" max="10" width="41.125" style="161" customWidth="1"/>
    <col min="11" max="11" width="10.25390625" style="179" customWidth="1"/>
    <col min="12" max="16384" width="9.00390625" style="161" customWidth="1"/>
  </cols>
  <sheetData>
    <row r="1" spans="1:11" ht="24" customHeight="1">
      <c r="A1" s="155"/>
      <c r="B1" s="156"/>
      <c r="C1" s="155"/>
      <c r="D1" s="157"/>
      <c r="E1" s="158"/>
      <c r="F1" s="159"/>
      <c r="G1" s="159"/>
      <c r="H1" s="160"/>
      <c r="I1" s="160"/>
      <c r="J1" s="156"/>
      <c r="K1" s="155" t="s">
        <v>88</v>
      </c>
    </row>
    <row r="2" spans="1:11" ht="39.75" customHeight="1">
      <c r="A2" s="250" t="s">
        <v>347</v>
      </c>
      <c r="B2" s="250"/>
      <c r="C2" s="250"/>
      <c r="D2" s="250"/>
      <c r="E2" s="250"/>
      <c r="F2" s="250"/>
      <c r="G2" s="250"/>
      <c r="H2" s="250"/>
      <c r="I2" s="250"/>
      <c r="J2" s="250"/>
      <c r="K2" s="251"/>
    </row>
    <row r="3" spans="1:12" ht="20.25" customHeight="1">
      <c r="A3" s="252" t="str">
        <f>'Bieu 01'!A3:M3</f>
        <v>(Kèm theo Nghị quyết số 228/NQ-HĐND ngày 07 tháng 12 năm 2019 của Hội đồng nhân dân tỉnh)</v>
      </c>
      <c r="B3" s="252"/>
      <c r="C3" s="252"/>
      <c r="D3" s="252"/>
      <c r="E3" s="252"/>
      <c r="F3" s="252"/>
      <c r="G3" s="252"/>
      <c r="H3" s="252"/>
      <c r="I3" s="252"/>
      <c r="J3" s="252"/>
      <c r="K3" s="253"/>
      <c r="L3" s="162"/>
    </row>
    <row r="4" spans="1:11" ht="21" customHeight="1">
      <c r="A4" s="254" t="s">
        <v>0</v>
      </c>
      <c r="B4" s="254" t="s">
        <v>1</v>
      </c>
      <c r="C4" s="234" t="s">
        <v>108</v>
      </c>
      <c r="D4" s="233" t="s">
        <v>109</v>
      </c>
      <c r="E4" s="255" t="s">
        <v>3</v>
      </c>
      <c r="F4" s="255"/>
      <c r="G4" s="255"/>
      <c r="H4" s="255"/>
      <c r="I4" s="255"/>
      <c r="J4" s="256" t="s">
        <v>2</v>
      </c>
      <c r="K4" s="256" t="s">
        <v>5</v>
      </c>
    </row>
    <row r="5" spans="1:11" ht="113.25" customHeight="1">
      <c r="A5" s="254"/>
      <c r="B5" s="254"/>
      <c r="C5" s="234"/>
      <c r="D5" s="233"/>
      <c r="E5" s="163" t="s">
        <v>8</v>
      </c>
      <c r="F5" s="163" t="s">
        <v>6</v>
      </c>
      <c r="G5" s="163" t="s">
        <v>7</v>
      </c>
      <c r="H5" s="164" t="s">
        <v>4</v>
      </c>
      <c r="I5" s="164" t="s">
        <v>10</v>
      </c>
      <c r="J5" s="254"/>
      <c r="K5" s="256"/>
    </row>
    <row r="6" spans="1:11" ht="72" customHeight="1">
      <c r="A6" s="49">
        <v>1</v>
      </c>
      <c r="B6" s="165" t="s">
        <v>340</v>
      </c>
      <c r="C6" s="166" t="s">
        <v>339</v>
      </c>
      <c r="D6" s="166">
        <v>2.26</v>
      </c>
      <c r="E6" s="167">
        <v>1.36</v>
      </c>
      <c r="F6" s="168"/>
      <c r="G6" s="168"/>
      <c r="H6" s="167">
        <v>0.1</v>
      </c>
      <c r="I6" s="167">
        <v>0.8</v>
      </c>
      <c r="J6" s="51" t="s">
        <v>336</v>
      </c>
      <c r="K6" s="248" t="s">
        <v>345</v>
      </c>
    </row>
    <row r="7" spans="1:11" ht="69" customHeight="1">
      <c r="A7" s="49">
        <v>2</v>
      </c>
      <c r="B7" s="165" t="s">
        <v>90</v>
      </c>
      <c r="C7" s="166" t="s">
        <v>341</v>
      </c>
      <c r="D7" s="166">
        <v>0.78</v>
      </c>
      <c r="E7" s="167">
        <v>0.63</v>
      </c>
      <c r="F7" s="168"/>
      <c r="G7" s="168"/>
      <c r="H7" s="167"/>
      <c r="I7" s="167">
        <v>0.15</v>
      </c>
      <c r="J7" s="51" t="s">
        <v>338</v>
      </c>
      <c r="K7" s="249"/>
    </row>
    <row r="8" spans="1:11" ht="71.25" customHeight="1">
      <c r="A8" s="49">
        <v>3</v>
      </c>
      <c r="B8" s="165" t="s">
        <v>92</v>
      </c>
      <c r="C8" s="166" t="s">
        <v>186</v>
      </c>
      <c r="D8" s="166">
        <v>4.92</v>
      </c>
      <c r="E8" s="229">
        <v>0.2</v>
      </c>
      <c r="F8" s="168">
        <v>0.9</v>
      </c>
      <c r="G8" s="168"/>
      <c r="H8" s="167">
        <v>2.66</v>
      </c>
      <c r="I8" s="167">
        <v>1.17</v>
      </c>
      <c r="J8" s="51" t="s">
        <v>337</v>
      </c>
      <c r="K8" s="236"/>
    </row>
    <row r="9" spans="1:11" ht="29.25" customHeight="1">
      <c r="A9" s="169"/>
      <c r="B9" s="170" t="s">
        <v>93</v>
      </c>
      <c r="C9" s="171"/>
      <c r="D9" s="171">
        <f aca="true" t="shared" si="0" ref="D9:I9">SUM(D6:D8)</f>
        <v>7.96</v>
      </c>
      <c r="E9" s="171">
        <f t="shared" si="0"/>
        <v>2.1900000000000004</v>
      </c>
      <c r="F9" s="171">
        <f t="shared" si="0"/>
        <v>0.9</v>
      </c>
      <c r="G9" s="171">
        <f t="shared" si="0"/>
        <v>0</v>
      </c>
      <c r="H9" s="171">
        <f t="shared" si="0"/>
        <v>2.7600000000000002</v>
      </c>
      <c r="I9" s="171">
        <f t="shared" si="0"/>
        <v>2.12</v>
      </c>
      <c r="J9" s="172"/>
      <c r="K9" s="173"/>
    </row>
    <row r="10" spans="1:11" ht="21" customHeight="1">
      <c r="A10" s="174"/>
      <c r="B10" s="175"/>
      <c r="C10" s="176"/>
      <c r="D10" s="176"/>
      <c r="E10" s="176"/>
      <c r="F10" s="176"/>
      <c r="G10" s="176"/>
      <c r="H10" s="176"/>
      <c r="I10" s="176"/>
      <c r="J10" s="162"/>
      <c r="K10" s="177"/>
    </row>
    <row r="11" spans="1:11" ht="21" customHeight="1">
      <c r="A11" s="174"/>
      <c r="B11" s="175"/>
      <c r="C11" s="176"/>
      <c r="D11" s="176"/>
      <c r="E11" s="176"/>
      <c r="F11" s="176"/>
      <c r="G11" s="176"/>
      <c r="H11" s="176"/>
      <c r="I11" s="176"/>
      <c r="J11" s="162"/>
      <c r="K11" s="177"/>
    </row>
    <row r="12" spans="1:11" ht="21" customHeight="1">
      <c r="A12" s="174"/>
      <c r="B12" s="175"/>
      <c r="C12" s="176"/>
      <c r="D12" s="176"/>
      <c r="E12" s="176"/>
      <c r="F12" s="176"/>
      <c r="G12" s="176"/>
      <c r="H12" s="176"/>
      <c r="I12" s="176"/>
      <c r="J12" s="162"/>
      <c r="K12" s="177"/>
    </row>
    <row r="13" spans="1:11" ht="21" customHeight="1">
      <c r="A13" s="174"/>
      <c r="B13" s="175"/>
      <c r="C13" s="176"/>
      <c r="D13" s="176"/>
      <c r="E13" s="176"/>
      <c r="F13" s="176"/>
      <c r="G13" s="176"/>
      <c r="H13" s="176"/>
      <c r="I13" s="176"/>
      <c r="J13" s="162"/>
      <c r="K13" s="177"/>
    </row>
    <row r="14" spans="1:11" ht="21" customHeight="1">
      <c r="A14" s="174"/>
      <c r="B14" s="175"/>
      <c r="C14" s="176"/>
      <c r="D14" s="176"/>
      <c r="E14" s="176"/>
      <c r="F14" s="176"/>
      <c r="G14" s="176"/>
      <c r="H14" s="176"/>
      <c r="I14" s="176"/>
      <c r="J14" s="162"/>
      <c r="K14" s="177"/>
    </row>
    <row r="15" spans="1:11" ht="21" customHeight="1">
      <c r="A15" s="174"/>
      <c r="B15" s="175"/>
      <c r="C15" s="176"/>
      <c r="D15" s="176"/>
      <c r="E15" s="176"/>
      <c r="F15" s="176"/>
      <c r="G15" s="176"/>
      <c r="H15" s="176"/>
      <c r="I15" s="176"/>
      <c r="J15" s="162"/>
      <c r="K15" s="177"/>
    </row>
    <row r="16" spans="1:11" ht="21" customHeight="1">
      <c r="A16" s="174"/>
      <c r="B16" s="175"/>
      <c r="C16" s="176"/>
      <c r="D16" s="176"/>
      <c r="E16" s="176"/>
      <c r="F16" s="176"/>
      <c r="G16" s="176"/>
      <c r="H16" s="176"/>
      <c r="I16" s="176"/>
      <c r="J16" s="162"/>
      <c r="K16" s="177"/>
    </row>
  </sheetData>
  <sheetProtection/>
  <mergeCells count="10">
    <mergeCell ref="K6:K8"/>
    <mergeCell ref="A2:K2"/>
    <mergeCell ref="A3:K3"/>
    <mergeCell ref="A4:A5"/>
    <mergeCell ref="B4:B5"/>
    <mergeCell ref="C4:C5"/>
    <mergeCell ref="D4:D5"/>
    <mergeCell ref="E4:I4"/>
    <mergeCell ref="J4:J5"/>
    <mergeCell ref="K4:K5"/>
  </mergeCells>
  <printOptions/>
  <pageMargins left="0.31496062992125984" right="0.11811023622047245" top="0.5511811023622047" bottom="0.15748031496062992"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12"/>
  <sheetViews>
    <sheetView zoomScalePageLayoutView="0" workbookViewId="0" topLeftCell="A1">
      <selection activeCell="A3" sqref="A3:K3"/>
    </sheetView>
  </sheetViews>
  <sheetFormatPr defaultColWidth="9.00390625" defaultRowHeight="15.75"/>
  <cols>
    <col min="1" max="1" width="4.875" style="178" customWidth="1"/>
    <col min="2" max="2" width="30.75390625" style="161" customWidth="1"/>
    <col min="3" max="3" width="7.75390625" style="179" customWidth="1"/>
    <col min="4" max="4" width="7.875" style="184" customWidth="1"/>
    <col min="5" max="7" width="7.25390625" style="181" customWidth="1"/>
    <col min="8" max="9" width="7.25390625" style="182" customWidth="1"/>
    <col min="10" max="10" width="40.625" style="161" customWidth="1"/>
    <col min="11" max="11" width="12.50390625" style="179" customWidth="1"/>
    <col min="12" max="13" width="9.00390625" style="185" customWidth="1"/>
    <col min="14" max="16384" width="9.00390625" style="161" customWidth="1"/>
  </cols>
  <sheetData>
    <row r="1" ht="16.5" customHeight="1">
      <c r="K1" s="178" t="s">
        <v>94</v>
      </c>
    </row>
    <row r="2" spans="1:11" ht="37.5" customHeight="1">
      <c r="A2" s="259" t="s">
        <v>344</v>
      </c>
      <c r="B2" s="259"/>
      <c r="C2" s="259"/>
      <c r="D2" s="259"/>
      <c r="E2" s="259"/>
      <c r="F2" s="259"/>
      <c r="G2" s="259"/>
      <c r="H2" s="259"/>
      <c r="I2" s="259"/>
      <c r="J2" s="259"/>
      <c r="K2" s="260"/>
    </row>
    <row r="3" spans="1:11" ht="23.25" customHeight="1">
      <c r="A3" s="261" t="s">
        <v>380</v>
      </c>
      <c r="B3" s="261"/>
      <c r="C3" s="261"/>
      <c r="D3" s="261"/>
      <c r="E3" s="261"/>
      <c r="F3" s="261"/>
      <c r="G3" s="261"/>
      <c r="H3" s="261"/>
      <c r="I3" s="261"/>
      <c r="J3" s="261"/>
      <c r="K3" s="262"/>
    </row>
    <row r="4" spans="1:11" ht="36" customHeight="1">
      <c r="A4" s="254" t="s">
        <v>0</v>
      </c>
      <c r="B4" s="254" t="s">
        <v>1</v>
      </c>
      <c r="C4" s="256" t="s">
        <v>342</v>
      </c>
      <c r="D4" s="255" t="s">
        <v>343</v>
      </c>
      <c r="E4" s="255" t="s">
        <v>68</v>
      </c>
      <c r="F4" s="255"/>
      <c r="G4" s="255"/>
      <c r="H4" s="255"/>
      <c r="I4" s="255"/>
      <c r="J4" s="256" t="s">
        <v>2</v>
      </c>
      <c r="K4" s="256" t="s">
        <v>5</v>
      </c>
    </row>
    <row r="5" spans="1:11" ht="15.75" customHeight="1">
      <c r="A5" s="254"/>
      <c r="B5" s="254"/>
      <c r="C5" s="256"/>
      <c r="D5" s="255"/>
      <c r="E5" s="255" t="s">
        <v>69</v>
      </c>
      <c r="F5" s="255"/>
      <c r="G5" s="255"/>
      <c r="H5" s="257" t="s">
        <v>6</v>
      </c>
      <c r="I5" s="257" t="s">
        <v>7</v>
      </c>
      <c r="J5" s="256"/>
      <c r="K5" s="256"/>
    </row>
    <row r="6" spans="1:11" ht="83.25" customHeight="1">
      <c r="A6" s="254"/>
      <c r="B6" s="254"/>
      <c r="C6" s="256"/>
      <c r="D6" s="255"/>
      <c r="E6" s="163" t="s">
        <v>70</v>
      </c>
      <c r="F6" s="163" t="s">
        <v>71</v>
      </c>
      <c r="G6" s="163" t="s">
        <v>72</v>
      </c>
      <c r="H6" s="258"/>
      <c r="I6" s="258"/>
      <c r="J6" s="254"/>
      <c r="K6" s="256"/>
    </row>
    <row r="7" spans="1:13" s="190" customFormat="1" ht="91.5" customHeight="1">
      <c r="A7" s="186">
        <v>1</v>
      </c>
      <c r="B7" s="165" t="s">
        <v>340</v>
      </c>
      <c r="C7" s="166" t="s">
        <v>89</v>
      </c>
      <c r="D7" s="166">
        <v>2.26</v>
      </c>
      <c r="E7" s="167">
        <v>1.36</v>
      </c>
      <c r="F7" s="167">
        <v>1.36</v>
      </c>
      <c r="G7" s="187"/>
      <c r="H7" s="188"/>
      <c r="I7" s="188"/>
      <c r="J7" s="51" t="s">
        <v>336</v>
      </c>
      <c r="K7" s="248" t="s">
        <v>345</v>
      </c>
      <c r="L7" s="189"/>
      <c r="M7" s="189"/>
    </row>
    <row r="8" spans="1:13" s="190" customFormat="1" ht="60" customHeight="1">
      <c r="A8" s="186">
        <v>2</v>
      </c>
      <c r="B8" s="165" t="s">
        <v>90</v>
      </c>
      <c r="C8" s="166" t="s">
        <v>91</v>
      </c>
      <c r="D8" s="166">
        <v>0.78</v>
      </c>
      <c r="E8" s="167">
        <v>0.63</v>
      </c>
      <c r="F8" s="167">
        <v>0.63</v>
      </c>
      <c r="G8" s="191"/>
      <c r="H8" s="188"/>
      <c r="I8" s="188"/>
      <c r="J8" s="51" t="s">
        <v>338</v>
      </c>
      <c r="K8" s="249"/>
      <c r="L8" s="189"/>
      <c r="M8" s="189"/>
    </row>
    <row r="9" spans="1:13" s="190" customFormat="1" ht="87" customHeight="1">
      <c r="A9" s="186">
        <v>3</v>
      </c>
      <c r="B9" s="165" t="s">
        <v>92</v>
      </c>
      <c r="C9" s="166" t="s">
        <v>21</v>
      </c>
      <c r="D9" s="166">
        <v>4.92</v>
      </c>
      <c r="E9" s="229">
        <v>0.2</v>
      </c>
      <c r="F9" s="167"/>
      <c r="G9" s="191">
        <v>0.2</v>
      </c>
      <c r="H9" s="188">
        <v>0.9</v>
      </c>
      <c r="I9" s="188"/>
      <c r="J9" s="51" t="s">
        <v>337</v>
      </c>
      <c r="K9" s="236"/>
      <c r="L9" s="189"/>
      <c r="M9" s="189"/>
    </row>
    <row r="10" spans="1:11" ht="21.75" customHeight="1">
      <c r="A10" s="169"/>
      <c r="B10" s="169" t="s">
        <v>93</v>
      </c>
      <c r="C10" s="173"/>
      <c r="D10" s="225">
        <f aca="true" t="shared" si="0" ref="D10:I10">SUM(D7:D9)</f>
        <v>7.96</v>
      </c>
      <c r="E10" s="225">
        <f t="shared" si="0"/>
        <v>2.1900000000000004</v>
      </c>
      <c r="F10" s="225">
        <f t="shared" si="0"/>
        <v>1.9900000000000002</v>
      </c>
      <c r="G10" s="225">
        <f t="shared" si="0"/>
        <v>0.2</v>
      </c>
      <c r="H10" s="225">
        <f t="shared" si="0"/>
        <v>0.9</v>
      </c>
      <c r="I10" s="225">
        <f t="shared" si="0"/>
        <v>0</v>
      </c>
      <c r="J10" s="172"/>
      <c r="K10" s="173"/>
    </row>
    <row r="12" ht="15.75">
      <c r="E12" s="176"/>
    </row>
  </sheetData>
  <sheetProtection/>
  <mergeCells count="13">
    <mergeCell ref="J4:J6"/>
    <mergeCell ref="K4:K6"/>
    <mergeCell ref="E5:G5"/>
    <mergeCell ref="H5:H6"/>
    <mergeCell ref="I5:I6"/>
    <mergeCell ref="K7:K9"/>
    <mergeCell ref="A2:K2"/>
    <mergeCell ref="A3:K3"/>
    <mergeCell ref="A4:A6"/>
    <mergeCell ref="B4:B6"/>
    <mergeCell ref="C4:C6"/>
    <mergeCell ref="D4:D6"/>
    <mergeCell ref="E4:I4"/>
  </mergeCells>
  <printOptions/>
  <pageMargins left="0.31496062992125984" right="0.11811023622047245" top="0.35433070866141736" bottom="0.15748031496062992"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K7" sqref="K7"/>
    </sheetView>
  </sheetViews>
  <sheetFormatPr defaultColWidth="10.375" defaultRowHeight="15.75"/>
  <cols>
    <col min="1" max="1" width="5.375" style="192" customWidth="1"/>
    <col min="2" max="2" width="37.625" style="192" customWidth="1"/>
    <col min="3" max="3" width="7.875" style="192" customWidth="1"/>
    <col min="4" max="4" width="8.625" style="192" customWidth="1"/>
    <col min="5" max="7" width="6.875" style="192" customWidth="1"/>
    <col min="8" max="8" width="7.25390625" style="192" customWidth="1"/>
    <col min="9" max="9" width="49.75390625" style="192" customWidth="1"/>
    <col min="10" max="10" width="6.25390625" style="192" customWidth="1"/>
    <col min="11" max="11" width="62.625" style="192" customWidth="1"/>
    <col min="12" max="16384" width="10.375" style="192" customWidth="1"/>
  </cols>
  <sheetData>
    <row r="1" spans="9:10" ht="22.5" customHeight="1">
      <c r="I1" s="193"/>
      <c r="J1" s="230" t="s">
        <v>346</v>
      </c>
    </row>
    <row r="2" spans="1:10" ht="15.75">
      <c r="A2" s="265" t="s">
        <v>95</v>
      </c>
      <c r="B2" s="265"/>
      <c r="C2" s="265"/>
      <c r="D2" s="265"/>
      <c r="E2" s="265"/>
      <c r="F2" s="265"/>
      <c r="G2" s="265"/>
      <c r="H2" s="265"/>
      <c r="I2" s="265"/>
      <c r="J2" s="265"/>
    </row>
    <row r="3" spans="1:10" ht="33" customHeight="1">
      <c r="A3" s="265"/>
      <c r="B3" s="265"/>
      <c r="C3" s="265"/>
      <c r="D3" s="265"/>
      <c r="E3" s="265"/>
      <c r="F3" s="265"/>
      <c r="G3" s="265"/>
      <c r="H3" s="265"/>
      <c r="I3" s="265"/>
      <c r="J3" s="265"/>
    </row>
    <row r="4" spans="1:10" ht="25.5" customHeight="1">
      <c r="A4" s="266" t="str">
        <f>'Bieu 01'!A3:M3</f>
        <v>(Kèm theo Nghị quyết số 228/NQ-HĐND ngày 07 tháng 12 năm 2019 của Hội đồng nhân dân tỉnh)</v>
      </c>
      <c r="B4" s="267"/>
      <c r="C4" s="267"/>
      <c r="D4" s="267"/>
      <c r="E4" s="267"/>
      <c r="F4" s="267"/>
      <c r="G4" s="267"/>
      <c r="H4" s="267"/>
      <c r="I4" s="267"/>
      <c r="J4" s="267"/>
    </row>
    <row r="5" spans="1:10" s="196" customFormat="1" ht="73.5" customHeight="1">
      <c r="A5" s="268" t="s">
        <v>0</v>
      </c>
      <c r="B5" s="268" t="s">
        <v>96</v>
      </c>
      <c r="C5" s="268" t="s">
        <v>377</v>
      </c>
      <c r="D5" s="264" t="s">
        <v>97</v>
      </c>
      <c r="E5" s="264" t="s">
        <v>98</v>
      </c>
      <c r="F5" s="264"/>
      <c r="G5" s="264"/>
      <c r="H5" s="264"/>
      <c r="I5" s="268" t="s">
        <v>99</v>
      </c>
      <c r="J5" s="268" t="s">
        <v>5</v>
      </c>
    </row>
    <row r="6" spans="1:10" s="196" customFormat="1" ht="34.5" customHeight="1">
      <c r="A6" s="268"/>
      <c r="B6" s="268"/>
      <c r="C6" s="268"/>
      <c r="D6" s="264"/>
      <c r="E6" s="264" t="s">
        <v>100</v>
      </c>
      <c r="F6" s="264"/>
      <c r="G6" s="264" t="s">
        <v>101</v>
      </c>
      <c r="H6" s="264"/>
      <c r="I6" s="268"/>
      <c r="J6" s="268"/>
    </row>
    <row r="7" spans="1:10" s="196" customFormat="1" ht="63" customHeight="1">
      <c r="A7" s="268"/>
      <c r="B7" s="268"/>
      <c r="C7" s="268"/>
      <c r="D7" s="264"/>
      <c r="E7" s="195" t="s">
        <v>102</v>
      </c>
      <c r="F7" s="195" t="s">
        <v>103</v>
      </c>
      <c r="G7" s="195" t="s">
        <v>102</v>
      </c>
      <c r="H7" s="195" t="s">
        <v>103</v>
      </c>
      <c r="I7" s="268"/>
      <c r="J7" s="268"/>
    </row>
    <row r="8" spans="1:10" s="196" customFormat="1" ht="30.75" customHeight="1">
      <c r="A8" s="194" t="s">
        <v>12</v>
      </c>
      <c r="B8" s="263" t="s">
        <v>348</v>
      </c>
      <c r="C8" s="263"/>
      <c r="D8" s="195">
        <f>SUM(D9)</f>
        <v>12.67</v>
      </c>
      <c r="E8" s="195"/>
      <c r="F8" s="195">
        <f>SUM(F9)</f>
        <v>8.68</v>
      </c>
      <c r="G8" s="195"/>
      <c r="H8" s="195"/>
      <c r="I8" s="194"/>
      <c r="J8" s="194"/>
    </row>
    <row r="9" spans="1:10" s="196" customFormat="1" ht="98.25" customHeight="1">
      <c r="A9" s="24">
        <v>1</v>
      </c>
      <c r="B9" s="198" t="s">
        <v>209</v>
      </c>
      <c r="C9" s="99" t="s">
        <v>210</v>
      </c>
      <c r="D9" s="199">
        <v>12.67</v>
      </c>
      <c r="E9" s="197"/>
      <c r="F9" s="199">
        <v>8.68</v>
      </c>
      <c r="G9" s="197"/>
      <c r="H9" s="197"/>
      <c r="I9" s="99" t="s">
        <v>211</v>
      </c>
      <c r="J9" s="194"/>
    </row>
    <row r="10" spans="1:10" s="196" customFormat="1" ht="30.75" customHeight="1">
      <c r="A10" s="194" t="s">
        <v>13</v>
      </c>
      <c r="B10" s="263" t="s">
        <v>349</v>
      </c>
      <c r="C10" s="263"/>
      <c r="D10" s="195">
        <f>SUM(D11:D12)</f>
        <v>4.23</v>
      </c>
      <c r="E10" s="195"/>
      <c r="F10" s="195">
        <f>SUM(F11:F12)</f>
        <v>1.67</v>
      </c>
      <c r="G10" s="195"/>
      <c r="H10" s="195">
        <f>SUM(H11:H12)</f>
        <v>1</v>
      </c>
      <c r="I10" s="194"/>
      <c r="J10" s="194"/>
    </row>
    <row r="11" spans="1:10" s="200" customFormat="1" ht="86.25" customHeight="1">
      <c r="A11" s="24">
        <v>2</v>
      </c>
      <c r="B11" s="18" t="s">
        <v>196</v>
      </c>
      <c r="C11" s="94" t="s">
        <v>197</v>
      </c>
      <c r="D11" s="201">
        <v>2.68</v>
      </c>
      <c r="E11" s="195"/>
      <c r="F11" s="202">
        <v>1.67</v>
      </c>
      <c r="G11" s="195"/>
      <c r="H11" s="195"/>
      <c r="I11" s="212" t="s">
        <v>198</v>
      </c>
      <c r="J11" s="194"/>
    </row>
    <row r="12" spans="1:10" ht="57" customHeight="1">
      <c r="A12" s="24">
        <v>3</v>
      </c>
      <c r="B12" s="26" t="s">
        <v>185</v>
      </c>
      <c r="C12" s="48" t="s">
        <v>186</v>
      </c>
      <c r="D12" s="197">
        <v>1.55</v>
      </c>
      <c r="E12" s="197"/>
      <c r="F12" s="197"/>
      <c r="G12" s="197"/>
      <c r="H12" s="197">
        <v>1</v>
      </c>
      <c r="I12" s="24" t="s">
        <v>187</v>
      </c>
      <c r="J12" s="24"/>
    </row>
    <row r="13" spans="1:10" s="196" customFormat="1" ht="30.75" customHeight="1">
      <c r="A13" s="194" t="s">
        <v>14</v>
      </c>
      <c r="B13" s="263" t="s">
        <v>350</v>
      </c>
      <c r="C13" s="263"/>
      <c r="D13" s="195">
        <f>SUM(D14:D15)</f>
        <v>39.68</v>
      </c>
      <c r="E13" s="195"/>
      <c r="F13" s="195">
        <f>SUM(F14:F15)</f>
        <v>34.56</v>
      </c>
      <c r="G13" s="195"/>
      <c r="H13" s="195"/>
      <c r="I13" s="194"/>
      <c r="J13" s="194"/>
    </row>
    <row r="14" spans="1:10" s="205" customFormat="1" ht="31.5">
      <c r="A14" s="24">
        <v>4</v>
      </c>
      <c r="B14" s="26" t="s">
        <v>352</v>
      </c>
      <c r="C14" s="24" t="s">
        <v>351</v>
      </c>
      <c r="D14" s="197">
        <v>25.12</v>
      </c>
      <c r="E14" s="197"/>
      <c r="F14" s="203">
        <v>23.05</v>
      </c>
      <c r="G14" s="197"/>
      <c r="H14" s="197"/>
      <c r="I14" s="24" t="s">
        <v>353</v>
      </c>
      <c r="J14" s="204"/>
    </row>
    <row r="15" spans="1:10" s="205" customFormat="1" ht="47.25">
      <c r="A15" s="24">
        <v>5</v>
      </c>
      <c r="B15" s="26" t="s">
        <v>356</v>
      </c>
      <c r="C15" s="24" t="s">
        <v>354</v>
      </c>
      <c r="D15" s="197">
        <v>14.56</v>
      </c>
      <c r="E15" s="197"/>
      <c r="F15" s="197">
        <v>11.51</v>
      </c>
      <c r="G15" s="197"/>
      <c r="H15" s="197"/>
      <c r="I15" s="24" t="s">
        <v>355</v>
      </c>
      <c r="J15" s="204"/>
    </row>
    <row r="16" spans="1:10" s="196" customFormat="1" ht="30.75" customHeight="1">
      <c r="A16" s="194" t="s">
        <v>15</v>
      </c>
      <c r="B16" s="263" t="s">
        <v>357</v>
      </c>
      <c r="C16" s="263"/>
      <c r="D16" s="195">
        <f>SUM(D17:D18)</f>
        <v>11.370000000000001</v>
      </c>
      <c r="E16" s="195"/>
      <c r="F16" s="195">
        <f>SUM(F17:F18)</f>
        <v>2.61</v>
      </c>
      <c r="G16" s="195"/>
      <c r="H16" s="195"/>
      <c r="I16" s="194"/>
      <c r="J16" s="194"/>
    </row>
    <row r="17" spans="1:10" ht="63">
      <c r="A17" s="24">
        <v>6</v>
      </c>
      <c r="B17" s="26" t="s">
        <v>358</v>
      </c>
      <c r="C17" s="17" t="s">
        <v>235</v>
      </c>
      <c r="D17" s="197">
        <v>4.07</v>
      </c>
      <c r="E17" s="197"/>
      <c r="F17" s="197">
        <v>1.93</v>
      </c>
      <c r="G17" s="197"/>
      <c r="H17" s="197"/>
      <c r="I17" s="24" t="s">
        <v>359</v>
      </c>
      <c r="J17" s="204"/>
    </row>
    <row r="18" spans="1:10" s="196" customFormat="1" ht="76.5" customHeight="1">
      <c r="A18" s="24">
        <v>7</v>
      </c>
      <c r="B18" s="26" t="s">
        <v>369</v>
      </c>
      <c r="C18" s="24" t="s">
        <v>360</v>
      </c>
      <c r="D18" s="70">
        <v>7.3</v>
      </c>
      <c r="E18" s="197"/>
      <c r="F18" s="70">
        <v>0.68</v>
      </c>
      <c r="G18" s="24"/>
      <c r="H18" s="197"/>
      <c r="I18" s="24" t="s">
        <v>361</v>
      </c>
      <c r="J18" s="206"/>
    </row>
    <row r="19" spans="1:10" s="196" customFormat="1" ht="30.75" customHeight="1">
      <c r="A19" s="194" t="s">
        <v>16</v>
      </c>
      <c r="B19" s="263" t="s">
        <v>368</v>
      </c>
      <c r="C19" s="263"/>
      <c r="D19" s="195">
        <f>SUM(D20:D23)</f>
        <v>12.52</v>
      </c>
      <c r="E19" s="195"/>
      <c r="F19" s="195">
        <f>SUM(F20:F23)</f>
        <v>6.460000000000001</v>
      </c>
      <c r="G19" s="195"/>
      <c r="H19" s="195"/>
      <c r="I19" s="194"/>
      <c r="J19" s="194"/>
    </row>
    <row r="20" spans="1:10" s="200" customFormat="1" ht="94.5">
      <c r="A20" s="24">
        <v>8</v>
      </c>
      <c r="B20" s="21" t="s">
        <v>31</v>
      </c>
      <c r="C20" s="22" t="s">
        <v>28</v>
      </c>
      <c r="D20" s="203">
        <v>5.64</v>
      </c>
      <c r="E20" s="195"/>
      <c r="F20" s="197">
        <v>4.2</v>
      </c>
      <c r="G20" s="195"/>
      <c r="H20" s="195"/>
      <c r="I20" s="17" t="s">
        <v>224</v>
      </c>
      <c r="J20" s="194"/>
    </row>
    <row r="21" spans="1:10" ht="38.25" customHeight="1">
      <c r="A21" s="24">
        <v>9</v>
      </c>
      <c r="B21" s="26" t="s">
        <v>362</v>
      </c>
      <c r="C21" s="24" t="s">
        <v>29</v>
      </c>
      <c r="D21" s="197">
        <v>0.39</v>
      </c>
      <c r="E21" s="197"/>
      <c r="F21" s="197">
        <v>0.37</v>
      </c>
      <c r="G21" s="197"/>
      <c r="H21" s="197"/>
      <c r="I21" s="24" t="s">
        <v>363</v>
      </c>
      <c r="J21" s="204"/>
    </row>
    <row r="22" spans="1:10" ht="68.25" customHeight="1">
      <c r="A22" s="24">
        <v>10</v>
      </c>
      <c r="B22" s="26" t="s">
        <v>364</v>
      </c>
      <c r="C22" s="24" t="s">
        <v>226</v>
      </c>
      <c r="D22" s="197">
        <v>0.04</v>
      </c>
      <c r="E22" s="197"/>
      <c r="F22" s="197">
        <v>0.04</v>
      </c>
      <c r="G22" s="197"/>
      <c r="H22" s="197"/>
      <c r="I22" s="24" t="s">
        <v>227</v>
      </c>
      <c r="J22" s="204"/>
    </row>
    <row r="23" spans="1:10" s="208" customFormat="1" ht="73.5" customHeight="1">
      <c r="A23" s="22">
        <v>11</v>
      </c>
      <c r="B23" s="15" t="s">
        <v>228</v>
      </c>
      <c r="C23" s="17" t="s">
        <v>34</v>
      </c>
      <c r="D23" s="203">
        <v>6.45</v>
      </c>
      <c r="E23" s="107"/>
      <c r="F23" s="203">
        <v>1.85</v>
      </c>
      <c r="G23" s="207"/>
      <c r="H23" s="107"/>
      <c r="I23" s="17" t="s">
        <v>229</v>
      </c>
      <c r="J23" s="22"/>
    </row>
    <row r="24" spans="1:10" s="196" customFormat="1" ht="30.75" customHeight="1">
      <c r="A24" s="194" t="s">
        <v>17</v>
      </c>
      <c r="B24" s="263" t="s">
        <v>240</v>
      </c>
      <c r="C24" s="263"/>
      <c r="D24" s="195">
        <f>SUM(D25)</f>
        <v>8.78</v>
      </c>
      <c r="E24" s="195"/>
      <c r="F24" s="195">
        <f>SUM(F25)</f>
        <v>0.1</v>
      </c>
      <c r="G24" s="195"/>
      <c r="H24" s="195">
        <f>SUM(H25)</f>
        <v>8.68</v>
      </c>
      <c r="I24" s="194"/>
      <c r="J24" s="194"/>
    </row>
    <row r="25" spans="1:10" s="196" customFormat="1" ht="58.5" customHeight="1">
      <c r="A25" s="24">
        <v>12</v>
      </c>
      <c r="B25" s="26" t="s">
        <v>366</v>
      </c>
      <c r="C25" s="24" t="s">
        <v>310</v>
      </c>
      <c r="D25" s="70">
        <v>8.78</v>
      </c>
      <c r="E25" s="197"/>
      <c r="F25" s="70">
        <v>0.1</v>
      </c>
      <c r="G25" s="24"/>
      <c r="H25" s="197">
        <v>8.68</v>
      </c>
      <c r="I25" s="24" t="s">
        <v>311</v>
      </c>
      <c r="J25" s="24"/>
    </row>
    <row r="26" spans="1:10" s="196" customFormat="1" ht="30.75" customHeight="1">
      <c r="A26" s="194" t="s">
        <v>35</v>
      </c>
      <c r="B26" s="263" t="s">
        <v>365</v>
      </c>
      <c r="C26" s="263"/>
      <c r="D26" s="195">
        <f>SUM(D27:D27)</f>
        <v>19.99</v>
      </c>
      <c r="E26" s="195"/>
      <c r="F26" s="195"/>
      <c r="G26" s="195"/>
      <c r="H26" s="195">
        <f>SUM(H27:H27)</f>
        <v>13.89</v>
      </c>
      <c r="I26" s="194"/>
      <c r="J26" s="194"/>
    </row>
    <row r="27" spans="1:10" s="196" customFormat="1" ht="50.25" customHeight="1">
      <c r="A27" s="24">
        <v>13</v>
      </c>
      <c r="B27" s="26" t="s">
        <v>376</v>
      </c>
      <c r="C27" s="24" t="s">
        <v>293</v>
      </c>
      <c r="D27" s="70">
        <v>19.99</v>
      </c>
      <c r="E27" s="197"/>
      <c r="F27" s="70"/>
      <c r="G27" s="24"/>
      <c r="H27" s="197">
        <v>13.89</v>
      </c>
      <c r="I27" s="24" t="s">
        <v>367</v>
      </c>
      <c r="J27" s="206"/>
    </row>
    <row r="28" spans="1:10" s="196" customFormat="1" ht="30.75" customHeight="1">
      <c r="A28" s="194" t="s">
        <v>36</v>
      </c>
      <c r="B28" s="263" t="s">
        <v>285</v>
      </c>
      <c r="C28" s="263"/>
      <c r="D28" s="195">
        <f>D29</f>
        <v>3.87</v>
      </c>
      <c r="E28" s="195"/>
      <c r="F28" s="195">
        <f>F29</f>
        <v>2.13</v>
      </c>
      <c r="G28" s="195"/>
      <c r="H28" s="195"/>
      <c r="I28" s="194"/>
      <c r="J28" s="194"/>
    </row>
    <row r="29" spans="1:10" s="196" customFormat="1" ht="36.75" customHeight="1">
      <c r="A29" s="24">
        <v>14</v>
      </c>
      <c r="B29" s="26" t="s">
        <v>212</v>
      </c>
      <c r="C29" s="24" t="s">
        <v>370</v>
      </c>
      <c r="D29" s="70">
        <v>3.87</v>
      </c>
      <c r="E29" s="197"/>
      <c r="F29" s="70">
        <v>2.13</v>
      </c>
      <c r="G29" s="24"/>
      <c r="H29" s="197"/>
      <c r="I29" s="24" t="s">
        <v>371</v>
      </c>
      <c r="J29" s="206"/>
    </row>
    <row r="30" spans="1:10" s="196" customFormat="1" ht="30.75" customHeight="1">
      <c r="A30" s="194" t="s">
        <v>37</v>
      </c>
      <c r="B30" s="263" t="s">
        <v>372</v>
      </c>
      <c r="C30" s="263"/>
      <c r="D30" s="195">
        <f>D31</f>
        <v>0.36</v>
      </c>
      <c r="E30" s="195"/>
      <c r="F30" s="195">
        <f>F31</f>
        <v>0.36</v>
      </c>
      <c r="G30" s="195"/>
      <c r="H30" s="195"/>
      <c r="I30" s="194"/>
      <c r="J30" s="194"/>
    </row>
    <row r="31" spans="1:10" s="196" customFormat="1" ht="63">
      <c r="A31" s="24">
        <v>15</v>
      </c>
      <c r="B31" s="22" t="s">
        <v>373</v>
      </c>
      <c r="C31" s="24" t="s">
        <v>269</v>
      </c>
      <c r="D31" s="70">
        <v>0.36</v>
      </c>
      <c r="E31" s="197"/>
      <c r="F31" s="70">
        <v>0.36</v>
      </c>
      <c r="G31" s="24"/>
      <c r="H31" s="197"/>
      <c r="I31" s="24" t="s">
        <v>374</v>
      </c>
      <c r="J31" s="206"/>
    </row>
    <row r="32" spans="1:10" s="196" customFormat="1" ht="30.75" customHeight="1">
      <c r="A32" s="194"/>
      <c r="B32" s="227" t="s">
        <v>375</v>
      </c>
      <c r="C32" s="226"/>
      <c r="D32" s="195">
        <f>D8+D10+D13+D16+D19+D24+D26+D28+D30</f>
        <v>113.47</v>
      </c>
      <c r="E32" s="195">
        <v>0</v>
      </c>
      <c r="F32" s="195">
        <f>F8+F10+F13+F16+F19+F24+F26+F28+F30</f>
        <v>56.57000000000001</v>
      </c>
      <c r="G32" s="195">
        <v>0</v>
      </c>
      <c r="H32" s="195">
        <f>H8+H10+H13+H16+H19+H24+H26+H28+H30</f>
        <v>23.57</v>
      </c>
      <c r="I32" s="194"/>
      <c r="J32" s="194"/>
    </row>
  </sheetData>
  <sheetProtection/>
  <mergeCells count="20">
    <mergeCell ref="B26:C26"/>
    <mergeCell ref="A2:J3"/>
    <mergeCell ref="A4:J4"/>
    <mergeCell ref="A5:A7"/>
    <mergeCell ref="B5:B7"/>
    <mergeCell ref="C5:C7"/>
    <mergeCell ref="D5:D7"/>
    <mergeCell ref="E5:H5"/>
    <mergeCell ref="I5:I7"/>
    <mergeCell ref="J5:J7"/>
    <mergeCell ref="B28:C28"/>
    <mergeCell ref="B30:C30"/>
    <mergeCell ref="G6:H6"/>
    <mergeCell ref="B8:C8"/>
    <mergeCell ref="B10:C10"/>
    <mergeCell ref="B13:C13"/>
    <mergeCell ref="E6:F6"/>
    <mergeCell ref="B19:C19"/>
    <mergeCell ref="B16:C16"/>
    <mergeCell ref="B24:C24"/>
  </mergeCells>
  <printOptions/>
  <pageMargins left="0.5118110236220472" right="0.11811023622047245" top="0.5511811023622047" bottom="0.5118110236220472" header="0.31496062992125984" footer="0.31496062992125984"/>
  <pageSetup horizontalDpi="600" verticalDpi="600" orientation="landscape" paperSize="9" scale="90"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Ghostviet.com</dc:creator>
  <cp:keywords/>
  <dc:description/>
  <cp:lastModifiedBy>Admin</cp:lastModifiedBy>
  <cp:lastPrinted>2019-12-08T03:54:33Z</cp:lastPrinted>
  <dcterms:created xsi:type="dcterms:W3CDTF">2015-07-12T07:03:30Z</dcterms:created>
  <dcterms:modified xsi:type="dcterms:W3CDTF">2019-12-08T03:56:20Z</dcterms:modified>
  <cp:category/>
  <cp:version/>
  <cp:contentType/>
  <cp:contentStatus/>
</cp:coreProperties>
</file>